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4º Trimestre/Publicar/"/>
    </mc:Choice>
  </mc:AlternateContent>
  <xr:revisionPtr revIDLastSave="1" documentId="8_{89F4D958-C0FA-4997-B27D-812C92161AA8}" xr6:coauthVersionLast="47" xr6:coauthVersionMax="47" xr10:uidLastSave="{6D94DA91-7A0B-4877-9D13-B5A741E8ABE7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20" l="1"/>
  <c r="S28" i="20"/>
  <c r="G34" i="19" l="1"/>
  <c r="H34" i="19"/>
  <c r="I34" i="19"/>
  <c r="I36" i="19"/>
  <c r="G37" i="19"/>
  <c r="J37" i="19"/>
  <c r="H38" i="19"/>
  <c r="I38" i="19"/>
  <c r="J38" i="19"/>
  <c r="H39" i="19"/>
  <c r="J39" i="19"/>
  <c r="H40" i="19"/>
  <c r="I40" i="19"/>
  <c r="J40" i="19"/>
  <c r="J42" i="19"/>
  <c r="I44" i="19"/>
  <c r="J44" i="19"/>
  <c r="G46" i="19"/>
  <c r="J46" i="19"/>
  <c r="H47" i="19"/>
  <c r="I47" i="19"/>
  <c r="J47" i="19"/>
  <c r="I48" i="19"/>
  <c r="J48" i="19"/>
  <c r="K28" i="19" l="1"/>
  <c r="J28" i="19"/>
  <c r="I28" i="19"/>
  <c r="H28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34" i="19" l="1"/>
  <c r="G47" i="19"/>
  <c r="H42" i="19"/>
  <c r="G40" i="19"/>
  <c r="G38" i="19"/>
  <c r="H35" i="19"/>
  <c r="H41" i="19" l="1"/>
  <c r="I41" i="19"/>
  <c r="I49" i="19"/>
  <c r="J49" i="19"/>
  <c r="J36" i="19"/>
  <c r="G36" i="19"/>
  <c r="H36" i="19"/>
  <c r="J45" i="19"/>
  <c r="I45" i="19"/>
  <c r="G43" i="19"/>
  <c r="H43" i="19"/>
  <c r="J43" i="19"/>
  <c r="I43" i="19"/>
  <c r="G35" i="19"/>
  <c r="I35" i="19"/>
  <c r="J35" i="19"/>
  <c r="J33" i="19"/>
  <c r="G33" i="19"/>
  <c r="I37" i="19"/>
  <c r="H37" i="19"/>
  <c r="I46" i="19"/>
  <c r="H46" i="19"/>
  <c r="G39" i="19"/>
  <c r="I39" i="19"/>
  <c r="G41" i="19"/>
  <c r="J41" i="19"/>
  <c r="H49" i="19"/>
  <c r="G49" i="19"/>
  <c r="G44" i="19"/>
  <c r="H44" i="19"/>
  <c r="H45" i="19"/>
  <c r="G45" i="19"/>
  <c r="G48" i="19"/>
  <c r="H48" i="19"/>
  <c r="G42" i="19"/>
  <c r="I42" i="19"/>
  <c r="I33" i="19"/>
  <c r="H33" i="19"/>
  <c r="L28" i="19"/>
  <c r="J50" i="19" s="1"/>
  <c r="H31" i="15"/>
  <c r="I31" i="15"/>
  <c r="G50" i="19" l="1"/>
  <c r="H50" i="19"/>
  <c r="I50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Y27" i="20"/>
  <c r="Z26" i="20"/>
  <c r="Z25" i="20"/>
  <c r="Z21" i="20"/>
  <c r="Y19" i="20"/>
  <c r="Z17" i="20"/>
  <c r="Z13" i="20"/>
  <c r="Y11" i="20"/>
  <c r="V31" i="13"/>
  <c r="Q31" i="13"/>
  <c r="L31" i="13"/>
  <c r="G31" i="13"/>
  <c r="U31" i="13"/>
  <c r="P31" i="13"/>
  <c r="K31" i="13"/>
  <c r="F31" i="13"/>
  <c r="O31" i="13"/>
  <c r="J31" i="13"/>
  <c r="E31" i="13"/>
  <c r="S31" i="13"/>
  <c r="N31" i="13"/>
  <c r="I31" i="13"/>
  <c r="D31" i="13"/>
  <c r="V30" i="13"/>
  <c r="Q30" i="13"/>
  <c r="L30" i="13"/>
  <c r="G30" i="13"/>
  <c r="K30" i="13"/>
  <c r="F30" i="13"/>
  <c r="T30" i="13"/>
  <c r="J30" i="13"/>
  <c r="N30" i="13"/>
  <c r="I30" i="13"/>
  <c r="V29" i="13"/>
  <c r="Q29" i="13"/>
  <c r="L29" i="13"/>
  <c r="G29" i="13"/>
  <c r="U29" i="13"/>
  <c r="P29" i="13"/>
  <c r="K29" i="13"/>
  <c r="F29" i="13"/>
  <c r="T29" i="13"/>
  <c r="O29" i="13"/>
  <c r="J29" i="13"/>
  <c r="E29" i="13"/>
  <c r="S29" i="13"/>
  <c r="I29" i="13"/>
  <c r="D29" i="13"/>
  <c r="H29" i="13"/>
  <c r="V28" i="13"/>
  <c r="Q28" i="13"/>
  <c r="L28" i="13"/>
  <c r="G28" i="13"/>
  <c r="U28" i="13"/>
  <c r="P28" i="13"/>
  <c r="K28" i="13"/>
  <c r="F28" i="13"/>
  <c r="T28" i="13"/>
  <c r="J28" i="13"/>
  <c r="S28" i="13"/>
  <c r="I28" i="13"/>
  <c r="H28" i="13"/>
  <c r="V27" i="13"/>
  <c r="L27" i="13"/>
  <c r="G27" i="13"/>
  <c r="K27" i="13"/>
  <c r="J27" i="13"/>
  <c r="I27" i="13"/>
  <c r="V26" i="13"/>
  <c r="Q26" i="13"/>
  <c r="L26" i="13"/>
  <c r="G26" i="13"/>
  <c r="U26" i="13"/>
  <c r="K26" i="13"/>
  <c r="J26" i="13"/>
  <c r="I26" i="13"/>
  <c r="V25" i="13"/>
  <c r="Q25" i="13"/>
  <c r="L25" i="13"/>
  <c r="G25" i="13"/>
  <c r="U25" i="13"/>
  <c r="K25" i="13"/>
  <c r="T25" i="13"/>
  <c r="J25" i="13"/>
  <c r="S25" i="13"/>
  <c r="I25" i="13"/>
  <c r="V24" i="13"/>
  <c r="Q24" i="13"/>
  <c r="L24" i="13"/>
  <c r="G24" i="13"/>
  <c r="K24" i="13"/>
  <c r="J24" i="13"/>
  <c r="E24" i="13"/>
  <c r="I24" i="13"/>
  <c r="C24" i="13"/>
  <c r="V23" i="13"/>
  <c r="Q23" i="13"/>
  <c r="L23" i="13"/>
  <c r="G23" i="13"/>
  <c r="U23" i="13"/>
  <c r="K23" i="13"/>
  <c r="T23" i="13"/>
  <c r="J23" i="13"/>
  <c r="I23" i="13"/>
  <c r="V22" i="13"/>
  <c r="Q22" i="13"/>
  <c r="L22" i="13"/>
  <c r="U22" i="13"/>
  <c r="K22" i="13"/>
  <c r="J22" i="13"/>
  <c r="I22" i="13"/>
  <c r="H22" i="13"/>
  <c r="V21" i="13"/>
  <c r="Q21" i="13"/>
  <c r="L21" i="13"/>
  <c r="G21" i="13"/>
  <c r="U21" i="13"/>
  <c r="P21" i="13"/>
  <c r="K21" i="13"/>
  <c r="T21" i="13"/>
  <c r="O21" i="13"/>
  <c r="J21" i="13"/>
  <c r="S21" i="13"/>
  <c r="I21" i="13"/>
  <c r="M21" i="13"/>
  <c r="H21" i="13"/>
  <c r="V20" i="13"/>
  <c r="Q20" i="13"/>
  <c r="L20" i="13"/>
  <c r="G20" i="13"/>
  <c r="U20" i="13"/>
  <c r="P20" i="13"/>
  <c r="K20" i="13"/>
  <c r="J20" i="13"/>
  <c r="E20" i="13"/>
  <c r="I20" i="13"/>
  <c r="D20" i="13"/>
  <c r="H20" i="13"/>
  <c r="C20" i="13"/>
  <c r="V19" i="13"/>
  <c r="Q19" i="13"/>
  <c r="L19" i="13"/>
  <c r="G19" i="13"/>
  <c r="U19" i="13"/>
  <c r="K19" i="13"/>
  <c r="T19" i="13"/>
  <c r="J19" i="13"/>
  <c r="S19" i="13"/>
  <c r="N19" i="13"/>
  <c r="I19" i="13"/>
  <c r="V18" i="13"/>
  <c r="Q18" i="13"/>
  <c r="L18" i="13"/>
  <c r="G18" i="13"/>
  <c r="K18" i="13"/>
  <c r="J18" i="13"/>
  <c r="S18" i="13"/>
  <c r="N18" i="13"/>
  <c r="I18" i="13"/>
  <c r="H18" i="13"/>
  <c r="V17" i="13"/>
  <c r="Q17" i="13"/>
  <c r="L17" i="13"/>
  <c r="G17" i="13"/>
  <c r="U17" i="13"/>
  <c r="K17" i="13"/>
  <c r="T17" i="13"/>
  <c r="O17" i="13"/>
  <c r="J17" i="13"/>
  <c r="S17" i="13"/>
  <c r="N17" i="13"/>
  <c r="I17" i="13"/>
  <c r="M17" i="13"/>
  <c r="V16" i="13"/>
  <c r="Q16" i="13"/>
  <c r="L16" i="13"/>
  <c r="G16" i="13"/>
  <c r="U16" i="13"/>
  <c r="K16" i="13"/>
  <c r="J16" i="13"/>
  <c r="E16" i="13"/>
  <c r="S16" i="13"/>
  <c r="N16" i="13"/>
  <c r="I16" i="13"/>
  <c r="D16" i="13"/>
  <c r="H16" i="13"/>
  <c r="C16" i="13"/>
  <c r="L15" i="13"/>
  <c r="K15" i="13"/>
  <c r="J15" i="13"/>
  <c r="K28" i="6"/>
  <c r="C28" i="6"/>
  <c r="R28" i="3"/>
  <c r="Q28" i="3"/>
  <c r="P28" i="3"/>
  <c r="O28" i="3"/>
  <c r="N28" i="3"/>
  <c r="M28" i="3"/>
  <c r="J28" i="3"/>
  <c r="I28" i="3"/>
  <c r="G28" i="3"/>
  <c r="F28" i="3"/>
  <c r="E28" i="3"/>
  <c r="C28" i="3"/>
  <c r="C29" i="2"/>
  <c r="R21" i="13" l="1"/>
  <c r="T22" i="13"/>
  <c r="H24" i="13"/>
  <c r="R25" i="13"/>
  <c r="S22" i="13"/>
  <c r="S26" i="13"/>
  <c r="N21" i="13"/>
  <c r="D24" i="13"/>
  <c r="N25" i="13"/>
  <c r="N29" i="13"/>
  <c r="D28" i="4"/>
  <c r="L28" i="4"/>
  <c r="T28" i="4"/>
  <c r="U18" i="13"/>
  <c r="I28" i="5"/>
  <c r="Q28" i="5"/>
  <c r="Y28" i="5"/>
  <c r="AG28" i="5"/>
  <c r="AO28" i="5"/>
  <c r="F16" i="13"/>
  <c r="H17" i="13"/>
  <c r="F20" i="13"/>
  <c r="D28" i="13"/>
  <c r="U30" i="13"/>
  <c r="F24" i="13"/>
  <c r="M25" i="13"/>
  <c r="C28" i="13"/>
  <c r="E28" i="13"/>
  <c r="P30" i="13"/>
  <c r="T31" i="13"/>
  <c r="K28" i="3"/>
  <c r="Q27" i="13"/>
  <c r="D26" i="13"/>
  <c r="F18" i="13"/>
  <c r="H28" i="3"/>
  <c r="R26" i="13"/>
  <c r="R17" i="13"/>
  <c r="H23" i="13"/>
  <c r="H31" i="13"/>
  <c r="D28" i="3"/>
  <c r="J28" i="4"/>
  <c r="R28" i="4"/>
  <c r="F28" i="5"/>
  <c r="N28" i="5"/>
  <c r="V28" i="5"/>
  <c r="AD28" i="5"/>
  <c r="AL28" i="5"/>
  <c r="AT28" i="5"/>
  <c r="J28" i="6"/>
  <c r="U27" i="13"/>
  <c r="S30" i="13"/>
  <c r="P18" i="13"/>
  <c r="R31" i="13"/>
  <c r="T15" i="13"/>
  <c r="L28" i="3"/>
  <c r="S15" i="13"/>
  <c r="E28" i="5"/>
  <c r="M28" i="5"/>
  <c r="U28" i="5"/>
  <c r="AC28" i="5"/>
  <c r="AK28" i="5"/>
  <c r="AS28" i="5"/>
  <c r="D25" i="13"/>
  <c r="N26" i="13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R15" i="13"/>
  <c r="R19" i="13"/>
  <c r="R23" i="13"/>
  <c r="H26" i="13"/>
  <c r="R27" i="13"/>
  <c r="T27" i="13"/>
  <c r="H28" i="6"/>
  <c r="S23" i="13"/>
  <c r="S27" i="13"/>
  <c r="D28" i="5"/>
  <c r="L28" i="5"/>
  <c r="T28" i="5"/>
  <c r="AB28" i="5"/>
  <c r="AJ28" i="5"/>
  <c r="AR28" i="5"/>
  <c r="R18" i="13"/>
  <c r="R22" i="13"/>
  <c r="F28" i="6"/>
  <c r="N28" i="6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49" i="19"/>
  <c r="G27" i="19"/>
  <c r="T16" i="13"/>
  <c r="H25" i="13"/>
  <c r="R30" i="13"/>
  <c r="F28" i="4"/>
  <c r="N28" i="4"/>
  <c r="V28" i="4"/>
  <c r="J28" i="5"/>
  <c r="R28" i="5"/>
  <c r="Z28" i="5"/>
  <c r="AH28" i="5"/>
  <c r="AP28" i="5"/>
  <c r="I32" i="12"/>
  <c r="I32" i="13" s="1"/>
  <c r="T26" i="13"/>
  <c r="U24" i="13"/>
  <c r="O25" i="13"/>
  <c r="AA28" i="5"/>
  <c r="AI28" i="5"/>
  <c r="AQ28" i="5"/>
  <c r="D18" i="13"/>
  <c r="D30" i="13"/>
  <c r="D21" i="13"/>
  <c r="E28" i="4"/>
  <c r="M28" i="4"/>
  <c r="U28" i="4"/>
  <c r="G28" i="5"/>
  <c r="O28" i="5"/>
  <c r="W28" i="5"/>
  <c r="AE28" i="5"/>
  <c r="AM28" i="5"/>
  <c r="P25" i="13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H15" i="13"/>
  <c r="R16" i="13"/>
  <c r="H19" i="13"/>
  <c r="R20" i="13"/>
  <c r="R24" i="13"/>
  <c r="H27" i="13"/>
  <c r="R28" i="13"/>
  <c r="F17" i="13"/>
  <c r="T20" i="13"/>
  <c r="F21" i="13"/>
  <c r="P22" i="13"/>
  <c r="T24" i="13"/>
  <c r="F25" i="13"/>
  <c r="P26" i="13"/>
  <c r="H30" i="13"/>
  <c r="G32" i="12"/>
  <c r="O32" i="12"/>
  <c r="W32" i="12"/>
  <c r="AE32" i="12"/>
  <c r="I31" i="14"/>
  <c r="Q31" i="14"/>
  <c r="Y31" i="14"/>
  <c r="AG31" i="14"/>
  <c r="Q32" i="12"/>
  <c r="Y32" i="12"/>
  <c r="S20" i="13"/>
  <c r="S24" i="13"/>
  <c r="C31" i="14"/>
  <c r="K31" i="14"/>
  <c r="S31" i="14"/>
  <c r="AA31" i="14"/>
  <c r="AI31" i="14"/>
  <c r="T18" i="13"/>
  <c r="R29" i="13"/>
  <c r="D28" i="7"/>
  <c r="L28" i="7"/>
  <c r="T28" i="7"/>
  <c r="C29" i="8"/>
  <c r="K29" i="8"/>
  <c r="S29" i="8"/>
  <c r="F29" i="9"/>
  <c r="N29" i="9"/>
  <c r="C15" i="13"/>
  <c r="M16" i="13"/>
  <c r="C19" i="13"/>
  <c r="M20" i="13"/>
  <c r="C23" i="13"/>
  <c r="M24" i="13"/>
  <c r="C27" i="13"/>
  <c r="M28" i="13"/>
  <c r="C31" i="13"/>
  <c r="E29" i="8"/>
  <c r="M29" i="8"/>
  <c r="U29" i="8"/>
  <c r="H29" i="9"/>
  <c r="P29" i="9"/>
  <c r="O16" i="13"/>
  <c r="E19" i="13"/>
  <c r="O20" i="13"/>
  <c r="E23" i="13"/>
  <c r="O24" i="13"/>
  <c r="E27" i="13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D15" i="13"/>
  <c r="AF32" i="12"/>
  <c r="D19" i="13"/>
  <c r="N20" i="13"/>
  <c r="D23" i="13"/>
  <c r="N24" i="13"/>
  <c r="D27" i="13"/>
  <c r="N28" i="13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P16" i="13"/>
  <c r="F19" i="13"/>
  <c r="F23" i="13"/>
  <c r="P24" i="13"/>
  <c r="F27" i="13"/>
  <c r="P17" i="13"/>
  <c r="O28" i="13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C18" i="13"/>
  <c r="M19" i="13"/>
  <c r="C22" i="13"/>
  <c r="M23" i="13"/>
  <c r="C26" i="13"/>
  <c r="M27" i="13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C17" i="13"/>
  <c r="M18" i="13"/>
  <c r="E18" i="13"/>
  <c r="O19" i="13"/>
  <c r="C21" i="13"/>
  <c r="M22" i="13"/>
  <c r="E22" i="13"/>
  <c r="O23" i="13"/>
  <c r="C25" i="13"/>
  <c r="M26" i="13"/>
  <c r="E26" i="13"/>
  <c r="O27" i="13"/>
  <c r="C29" i="13"/>
  <c r="M30" i="13"/>
  <c r="E30" i="13"/>
  <c r="H28" i="17"/>
  <c r="P28" i="17"/>
  <c r="X16" i="20"/>
  <c r="C28" i="22"/>
  <c r="D54" i="24"/>
  <c r="K41" i="24"/>
  <c r="D16" i="24" s="1"/>
  <c r="K49" i="24"/>
  <c r="D24" i="24" s="1"/>
  <c r="Y28" i="7"/>
  <c r="AG28" i="7"/>
  <c r="J28" i="7"/>
  <c r="R28" i="7"/>
  <c r="Z28" i="7"/>
  <c r="AH28" i="7"/>
  <c r="E28" i="10"/>
  <c r="D28" i="11"/>
  <c r="E17" i="13"/>
  <c r="O18" i="13"/>
  <c r="E21" i="13"/>
  <c r="O22" i="13"/>
  <c r="G22" i="13"/>
  <c r="E25" i="13"/>
  <c r="O26" i="13"/>
  <c r="O30" i="13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V32" i="13" s="1"/>
  <c r="D22" i="13"/>
  <c r="N23" i="13"/>
  <c r="N27" i="13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8" i="22"/>
  <c r="K37" i="24"/>
  <c r="E12" i="24" s="1"/>
  <c r="K45" i="24"/>
  <c r="E20" i="24" s="1"/>
  <c r="K53" i="24"/>
  <c r="G28" i="24" s="1"/>
  <c r="I28" i="6"/>
  <c r="E28" i="7"/>
  <c r="M28" i="7"/>
  <c r="U28" i="7"/>
  <c r="AC28" i="7"/>
  <c r="H28" i="10"/>
  <c r="L32" i="12"/>
  <c r="P15" i="13"/>
  <c r="AB32" i="12"/>
  <c r="D17" i="13"/>
  <c r="P19" i="13"/>
  <c r="N22" i="13"/>
  <c r="F22" i="13"/>
  <c r="P23" i="13"/>
  <c r="F26" i="13"/>
  <c r="P27" i="13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8" i="19"/>
  <c r="D50" i="19" s="1"/>
  <c r="C28" i="19"/>
  <c r="E28" i="19"/>
  <c r="E50" i="19" s="1"/>
  <c r="F28" i="19"/>
  <c r="F50" i="19" s="1"/>
  <c r="F31" i="15"/>
  <c r="G31" i="15"/>
  <c r="J31" i="15"/>
  <c r="D31" i="15"/>
  <c r="E31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8" i="22"/>
  <c r="K43" i="24"/>
  <c r="G18" i="24" s="1"/>
  <c r="K51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C54" i="24"/>
  <c r="K42" i="24"/>
  <c r="D17" i="24" s="1"/>
  <c r="K50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8" i="22"/>
  <c r="E28" i="22"/>
  <c r="E54" i="24"/>
  <c r="K40" i="24"/>
  <c r="E15" i="24" s="1"/>
  <c r="K48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K39" i="24"/>
  <c r="D14" i="24" s="1"/>
  <c r="K47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8" i="22"/>
  <c r="G54" i="24"/>
  <c r="K38" i="24"/>
  <c r="G13" i="24" s="1"/>
  <c r="K46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8" i="22"/>
  <c r="J54" i="24"/>
  <c r="K44" i="24"/>
  <c r="C19" i="24" s="1"/>
  <c r="K52" i="24"/>
  <c r="D27" i="24" s="1"/>
  <c r="M29" i="13"/>
  <c r="C32" i="12"/>
  <c r="K32" i="12"/>
  <c r="S32" i="12"/>
  <c r="K32" i="13" s="1"/>
  <c r="E15" i="13"/>
  <c r="M15" i="13"/>
  <c r="U15" i="13"/>
  <c r="F24" i="24"/>
  <c r="D32" i="12"/>
  <c r="T32" i="12"/>
  <c r="F15" i="13"/>
  <c r="N15" i="13"/>
  <c r="V15" i="13"/>
  <c r="G15" i="13"/>
  <c r="O15" i="13"/>
  <c r="E24" i="24"/>
  <c r="F32" i="12"/>
  <c r="N32" i="12"/>
  <c r="J32" i="13" s="1"/>
  <c r="C30" i="13"/>
  <c r="M31" i="13"/>
  <c r="I15" i="13"/>
  <c r="Q15" i="13"/>
  <c r="F14" i="24"/>
  <c r="H32" i="12"/>
  <c r="P32" i="12"/>
  <c r="X32" i="12"/>
  <c r="L32" i="13" s="1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F54" i="24"/>
  <c r="C10" i="18"/>
  <c r="C18" i="18"/>
  <c r="C26" i="18"/>
  <c r="Y12" i="20"/>
  <c r="W14" i="20"/>
  <c r="U16" i="20"/>
  <c r="Y20" i="20"/>
  <c r="W22" i="20"/>
  <c r="C31" i="15"/>
  <c r="D10" i="18"/>
  <c r="C13" i="18"/>
  <c r="C21" i="18"/>
  <c r="W11" i="20"/>
  <c r="Y17" i="20"/>
  <c r="W19" i="20"/>
  <c r="Y25" i="20"/>
  <c r="W27" i="20"/>
  <c r="I54" i="24"/>
  <c r="E10" i="18"/>
  <c r="C16" i="18"/>
  <c r="Y14" i="20"/>
  <c r="Y22" i="20"/>
  <c r="C24" i="24" l="1"/>
  <c r="E14" i="24"/>
  <c r="G24" i="24"/>
  <c r="U32" i="13"/>
  <c r="C15" i="24"/>
  <c r="F20" i="24"/>
  <c r="C20" i="24"/>
  <c r="G20" i="24"/>
  <c r="D20" i="24"/>
  <c r="H32" i="13"/>
  <c r="E16" i="24"/>
  <c r="G32" i="13"/>
  <c r="F32" i="13"/>
  <c r="M32" i="13"/>
  <c r="G14" i="24"/>
  <c r="F16" i="24"/>
  <c r="F27" i="24"/>
  <c r="D32" i="13"/>
  <c r="Q32" i="13"/>
  <c r="G16" i="24"/>
  <c r="C14" i="24"/>
  <c r="C16" i="24"/>
  <c r="C32" i="13"/>
  <c r="F13" i="24"/>
  <c r="E26" i="24"/>
  <c r="E27" i="24"/>
  <c r="R32" i="13"/>
  <c r="G27" i="24"/>
  <c r="C18" i="24"/>
  <c r="T32" i="13"/>
  <c r="D18" i="24"/>
  <c r="E18" i="24"/>
  <c r="S32" i="13"/>
  <c r="C27" i="24"/>
  <c r="F18" i="24"/>
  <c r="E32" i="13"/>
  <c r="F25" i="24"/>
  <c r="E27" i="18"/>
  <c r="P32" i="13"/>
  <c r="D15" i="24"/>
  <c r="O32" i="13"/>
  <c r="N32" i="13"/>
  <c r="D23" i="24"/>
  <c r="C25" i="24"/>
  <c r="E23" i="24"/>
  <c r="G23" i="24"/>
  <c r="D25" i="24"/>
  <c r="K54" i="24"/>
  <c r="C29" i="24" s="1"/>
  <c r="C23" i="24"/>
  <c r="E25" i="24"/>
  <c r="F15" i="24"/>
  <c r="C26" i="24"/>
  <c r="G15" i="24"/>
  <c r="D26" i="24"/>
  <c r="C13" i="24"/>
  <c r="G26" i="24"/>
  <c r="D13" i="24"/>
  <c r="E13" i="24"/>
  <c r="C50" i="19"/>
  <c r="G28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H24" i="24"/>
  <c r="Z28" i="20"/>
  <c r="Y28" i="20"/>
  <c r="X28" i="20"/>
  <c r="W28" i="20"/>
  <c r="H20" i="24" l="1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<sst xmlns="http://schemas.openxmlformats.org/spreadsheetml/2006/main" count="1038" uniqueCount="267">
  <si>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</si>
  <si>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</si>
  <si>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</si>
  <si>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</si>
  <si>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</si>
  <si>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</si>
  <si>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</si>
  <si>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</si>
  <si>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</si>
  <si>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</si>
  <si>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</si>
  <si>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</si>
  <si>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</si>
  <si>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</si>
  <si>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</si>
  <si>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</si>
  <si>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</si>
  <si>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</si>
  <si>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</si>
  <si>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</si>
  <si>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</si>
  <si>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</si>
  <si>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</si>
  <si>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</si>
  <si>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</si>
  <si>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</si>
  <si>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</si>
  <si>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</si>
  <si>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</si>
  <si>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</si>
  <si>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</si>
  <si>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</si>
  <si>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</si>
  <si>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</si>
  <si>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</si>
  <si>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</si>
  <si>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</si>
  <si>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</si>
  <si>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</si>
  <si>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</si>
  <si>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</si>
  <si>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</si>
  <si>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</si>
  <si>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</si>
  <si>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</si>
  <si>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</si>
  <si>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</si>
  <si>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</si>
  <si>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</si>
  <si>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</si>
  <si>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</si>
  <si>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</si>
  <si>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</si>
  <si>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</si>
  <si>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</si>
  <si>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</si>
  <si>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</si>
  <si>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</si>
  <si>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</si>
  <si>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</si>
  <si>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</si>
  <si>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</si>
  <si>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</si>
  <si>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</si>
  <si>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</si>
  <si>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</si>
  <si>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</si>
  <si>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</si>
  <si>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</si>
  <si>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</si>
  <si>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</si>
  <si>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</si>
  <si>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</si>
  <si>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</si>
  <si>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</si>
  <si>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</si>
  <si>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</si>
  <si>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</si>
  <si>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</si>
  <si>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</si>
  <si>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</si>
  <si>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</si>
  <si>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</si>
  <si>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</si>
  <si>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</si>
  <si>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</si>
  <si>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</si>
  <si>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</si>
  <si>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</si>
  <si>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</si>
  <si>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</si>
  <si>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</si>
  <si>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</si>
  <si>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</si>
  <si>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</si>
  <si>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</si>
  <si>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</si>
  <si>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</si>
  <si>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</si>
  <si>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</si>
  <si>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</si>
  <si>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</si>
  <si>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</si>
  <si>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</si>
  <si>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</si>
  <si>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</si>
  <si>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</si>
  <si>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</si>
  <si>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</si>
  <si>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</si>
  <si>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</si>
  <si>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</si>
  <si>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</si>
  <si>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</si>
  <si>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</si>
  <si>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</si>
  <si>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</si>
  <si>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</si>
  <si>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</si>
  <si>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</si>
  <si>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</si>
  <si>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</si>
  <si>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</si>
  <si>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</si>
  <si>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</si>
  <si>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</si>
  <si>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</si>
  <si>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</si>
  <si>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</si>
  <si>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</si>
  <si>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</si>
  <si>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</si>
  <si>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</si>
  <si>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</si>
  <si>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</si>
  <si>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</si>
  <si>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</si>
  <si>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</si>
  <si>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</si>
  <si>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</si>
  <si>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</si>
  <si>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</si>
  <si>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</si>
  <si>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</si>
  <si>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</si>
  <si>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</si>
  <si>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</si>
  <si>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</si>
  <si>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</si>
  <si>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</si>
  <si>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</si>
  <si>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</si>
  <si>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</si>
  <si>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</si>
  <si>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</si>
  <si>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</si>
  <si>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</si>
  <si>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</si>
  <si>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</si>
  <si>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</si>
  <si>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</si>
  <si>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</si>
  <si>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</si>
  <si>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</si>
  <si>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</si>
  <si>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</si>
  <si>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</si>
  <si>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</si>
  <si>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</si>
  <si>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</si>
  <si>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</si>
  <si>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</si>
  <si>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</si>
  <si>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</si>
  <si>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</si>
  <si>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</si>
  <si>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</si>
  <si>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</si>
  <si>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</si>
  <si>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</si>
  <si>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</si>
  <si>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</si>
  <si>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</si>
  <si>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</si>
  <si>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</si>
  <si>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</si>
  <si>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</si>
  <si>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</si>
  <si>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</si>
  <si>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</si>
  <si>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</si>
  <si>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</si>
  <si>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</si>
  <si>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</si>
  <si>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</si>
  <si>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</si>
  <si>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</si>
  <si>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</si>
  <si>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</si>
  <si>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</si>
  <si>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</si>
  <si>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</si>
  <si>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</si>
  <si>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</si>
  <si>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</si>
  <si>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</si>
  <si>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</si>
  <si>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</si>
  <si>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</si>
  <si>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</si>
  <si>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</si>
  <si>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</si>
  <si>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</si>
  <si>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</si>
  <si>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</si>
  <si>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</si>
  <si>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</si>
  <si>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</si>
  <si>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</si>
  <si>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</si>
  <si>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</si>
  <si>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</si>
  <si>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</si>
  <si>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</si>
  <si>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</si>
  <si>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</si>
  <si>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</si>
  <si>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</si>
  <si>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</si>
  <si>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</si>
  <si>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</si>
  <si>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</si>
  <si>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</si>
  <si>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</si>
  <si>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</si>
  <si>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</si>
  <si>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</si>
  <si>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</si>
  <si>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</si>
  <si>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</si>
  <si>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</si>
  <si>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</si>
  <si>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</si>
  <si>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</si>
  <si>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</si>
  <si>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</si>
  <si>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</si>
  <si>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</si>
  <si>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</si>
  <si>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</si>
  <si>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</si>
  <si>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</si>
  <si>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</si>
  <si>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</si>
  <si>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</si>
  <si>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</si>
  <si>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</si>
  <si>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</si>
  <si>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</si>
  <si>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</si>
  <si>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</si>
  <si>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</si>
  <si>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</si>
  <si>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</si>
  <si>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</si>
  <si>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</si>
  <si>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Población definitiva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</si>
</sst>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Fill="1" applyBorder="1" applyAlignment="1"/>
    <xf numFmtId="0" fontId="6" fillId="0" borderId="0" xfId="0" applyFont="1" applyBorder="1"/>
    <xf numFmtId="0" fontId="5" fillId="0" borderId="0" xfId="2" applyFont="1" applyBorder="1" applyAlignment="1">
      <alignment horizontal="left" wrapText="1"/>
    </xf>
    <xf numFmtId="164" fontId="5" fillId="0" borderId="0" xfId="0" applyNumberFormat="1" applyFont="1" applyBorder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9" fillId="5" borderId="2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209551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189580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topLeftCell="A7"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9" t="s">
        <v>40</v>
      </c>
      <c r="D9" s="69"/>
      <c r="E9" s="69"/>
      <c r="F9" s="69"/>
      <c r="G9" s="69"/>
      <c r="H9" s="70"/>
      <c r="I9" s="71" t="s">
        <v>41</v>
      </c>
      <c r="J9" s="69"/>
      <c r="K9" s="69"/>
      <c r="L9" s="69"/>
      <c r="M9" s="69"/>
      <c r="N9" s="70"/>
      <c r="O9" s="71" t="s">
        <v>42</v>
      </c>
      <c r="P9" s="69"/>
      <c r="Q9" s="69"/>
      <c r="R9" s="69"/>
      <c r="S9" s="69"/>
      <c r="T9" s="70"/>
      <c r="U9" s="71" t="s">
        <v>43</v>
      </c>
      <c r="V9" s="69"/>
      <c r="W9" s="69"/>
      <c r="X9" s="69"/>
      <c r="Y9" s="69"/>
      <c r="Z9" s="70"/>
      <c r="AA9" s="71" t="s">
        <v>44</v>
      </c>
      <c r="AB9" s="69"/>
      <c r="AC9" s="69"/>
      <c r="AD9" s="69"/>
      <c r="AE9" s="69"/>
      <c r="AF9" s="70"/>
      <c r="AG9" s="71" t="s">
        <v>45</v>
      </c>
      <c r="AH9" s="69"/>
      <c r="AI9" s="69"/>
      <c r="AJ9" s="69"/>
      <c r="AK9" s="69"/>
      <c r="AL9" s="70"/>
      <c r="AM9" s="71" t="s">
        <v>46</v>
      </c>
      <c r="AN9" s="69"/>
      <c r="AO9" s="69"/>
      <c r="AP9" s="69"/>
      <c r="AQ9" s="69"/>
      <c r="AR9" s="70"/>
      <c r="AS9" s="71" t="s">
        <v>47</v>
      </c>
      <c r="AT9" s="69"/>
      <c r="AU9" s="69"/>
      <c r="AV9" s="69"/>
      <c r="AW9" s="69"/>
      <c r="AX9" s="70"/>
    </row>
    <row r="10" spans="2:50" ht="63.75" customHeight="1" thickBot="1" x14ac:dyDescent="0.25">
      <c r="C10" s="74" t="s">
        <v>48</v>
      </c>
      <c r="D10" s="72" t="s">
        <v>249</v>
      </c>
      <c r="E10" s="73"/>
      <c r="F10" s="74" t="s">
        <v>49</v>
      </c>
      <c r="G10" s="74" t="s">
        <v>50</v>
      </c>
      <c r="H10" s="74" t="s">
        <v>51</v>
      </c>
      <c r="I10" s="74" t="s">
        <v>48</v>
      </c>
      <c r="J10" s="72" t="s">
        <v>249</v>
      </c>
      <c r="K10" s="73"/>
      <c r="L10" s="74" t="s">
        <v>49</v>
      </c>
      <c r="M10" s="74" t="s">
        <v>50</v>
      </c>
      <c r="N10" s="74" t="s">
        <v>51</v>
      </c>
      <c r="O10" s="74" t="s">
        <v>48</v>
      </c>
      <c r="P10" s="72" t="s">
        <v>249</v>
      </c>
      <c r="Q10" s="73"/>
      <c r="R10" s="74" t="s">
        <v>49</v>
      </c>
      <c r="S10" s="74" t="s">
        <v>50</v>
      </c>
      <c r="T10" s="74" t="s">
        <v>51</v>
      </c>
      <c r="U10" s="74" t="s">
        <v>48</v>
      </c>
      <c r="V10" s="72" t="s">
        <v>249</v>
      </c>
      <c r="W10" s="73"/>
      <c r="X10" s="74" t="s">
        <v>49</v>
      </c>
      <c r="Y10" s="74" t="s">
        <v>50</v>
      </c>
      <c r="Z10" s="74" t="s">
        <v>51</v>
      </c>
      <c r="AA10" s="74" t="s">
        <v>48</v>
      </c>
      <c r="AB10" s="72" t="s">
        <v>249</v>
      </c>
      <c r="AC10" s="73"/>
      <c r="AD10" s="74" t="s">
        <v>49</v>
      </c>
      <c r="AE10" s="74" t="s">
        <v>50</v>
      </c>
      <c r="AF10" s="74" t="s">
        <v>51</v>
      </c>
      <c r="AG10" s="74" t="s">
        <v>48</v>
      </c>
      <c r="AH10" s="72" t="s">
        <v>249</v>
      </c>
      <c r="AI10" s="73"/>
      <c r="AJ10" s="74" t="s">
        <v>49</v>
      </c>
      <c r="AK10" s="74" t="s">
        <v>50</v>
      </c>
      <c r="AL10" s="74" t="s">
        <v>51</v>
      </c>
      <c r="AM10" s="74" t="s">
        <v>48</v>
      </c>
      <c r="AN10" s="72" t="s">
        <v>249</v>
      </c>
      <c r="AO10" s="73"/>
      <c r="AP10" s="74" t="s">
        <v>49</v>
      </c>
      <c r="AQ10" s="74" t="s">
        <v>50</v>
      </c>
      <c r="AR10" s="74" t="s">
        <v>51</v>
      </c>
      <c r="AS10" s="74" t="s">
        <v>48</v>
      </c>
      <c r="AT10" s="72" t="s">
        <v>249</v>
      </c>
      <c r="AU10" s="73"/>
      <c r="AV10" s="74" t="s">
        <v>49</v>
      </c>
      <c r="AW10" s="74" t="s">
        <v>50</v>
      </c>
      <c r="AX10" s="74" t="s">
        <v>51</v>
      </c>
    </row>
    <row r="11" spans="2:50" ht="20.100000000000001" customHeight="1" thickBot="1" x14ac:dyDescent="0.25">
      <c r="C11" s="75"/>
      <c r="D11" s="64" t="s">
        <v>247</v>
      </c>
      <c r="E11" s="64" t="s">
        <v>248</v>
      </c>
      <c r="F11" s="75"/>
      <c r="G11" s="75"/>
      <c r="H11" s="75"/>
      <c r="I11" s="75"/>
      <c r="J11" s="64" t="s">
        <v>247</v>
      </c>
      <c r="K11" s="64" t="s">
        <v>248</v>
      </c>
      <c r="L11" s="75"/>
      <c r="M11" s="75"/>
      <c r="N11" s="75"/>
      <c r="O11" s="75"/>
      <c r="P11" s="64" t="s">
        <v>247</v>
      </c>
      <c r="Q11" s="64" t="s">
        <v>248</v>
      </c>
      <c r="R11" s="75"/>
      <c r="S11" s="75"/>
      <c r="T11" s="75"/>
      <c r="U11" s="75"/>
      <c r="V11" s="64" t="s">
        <v>247</v>
      </c>
      <c r="W11" s="64" t="s">
        <v>248</v>
      </c>
      <c r="X11" s="75"/>
      <c r="Y11" s="75"/>
      <c r="Z11" s="75"/>
      <c r="AA11" s="75"/>
      <c r="AB11" s="64" t="s">
        <v>247</v>
      </c>
      <c r="AC11" s="64" t="s">
        <v>248</v>
      </c>
      <c r="AD11" s="75"/>
      <c r="AE11" s="75"/>
      <c r="AF11" s="75"/>
      <c r="AG11" s="75"/>
      <c r="AH11" s="64" t="s">
        <v>247</v>
      </c>
      <c r="AI11" s="64" t="s">
        <v>248</v>
      </c>
      <c r="AJ11" s="75"/>
      <c r="AK11" s="75"/>
      <c r="AL11" s="75"/>
      <c r="AM11" s="75"/>
      <c r="AN11" s="64" t="s">
        <v>247</v>
      </c>
      <c r="AO11" s="64" t="s">
        <v>248</v>
      </c>
      <c r="AP11" s="75"/>
      <c r="AQ11" s="75"/>
      <c r="AR11" s="75"/>
      <c r="AS11" s="75"/>
      <c r="AT11" s="64" t="s">
        <v>247</v>
      </c>
      <c r="AU11" s="64" t="s">
        <v>248</v>
      </c>
      <c r="AV11" s="75"/>
      <c r="AW11" s="75"/>
      <c r="AX11" s="75"/>
    </row>
    <row r="12" spans="2:50" ht="20.100000000000001" customHeight="1" thickBot="1" x14ac:dyDescent="0.25">
      <c r="B12" s="3" t="s">
        <v>22</v>
      </c>
      <c r="C12" s="19">
        <v>9756</v>
      </c>
      <c r="D12" s="19">
        <v>1060</v>
      </c>
      <c r="E12" s="19">
        <v>998</v>
      </c>
      <c r="F12" s="19">
        <v>52</v>
      </c>
      <c r="G12" s="19">
        <v>12121</v>
      </c>
      <c r="H12" s="19">
        <v>8850</v>
      </c>
      <c r="I12" s="19">
        <v>2710</v>
      </c>
      <c r="J12" s="19">
        <v>462</v>
      </c>
      <c r="K12" s="19">
        <v>20</v>
      </c>
      <c r="L12" s="19">
        <v>4</v>
      </c>
      <c r="M12" s="19">
        <v>3214</v>
      </c>
      <c r="N12" s="19">
        <v>75</v>
      </c>
      <c r="O12" s="19">
        <v>10</v>
      </c>
      <c r="P12" s="19">
        <v>0</v>
      </c>
      <c r="Q12" s="19">
        <v>0</v>
      </c>
      <c r="R12" s="19">
        <v>1</v>
      </c>
      <c r="S12" s="19">
        <v>9</v>
      </c>
      <c r="T12" s="19">
        <v>58</v>
      </c>
      <c r="U12" s="19">
        <v>5067</v>
      </c>
      <c r="V12" s="19">
        <v>591</v>
      </c>
      <c r="W12" s="19">
        <v>976</v>
      </c>
      <c r="X12" s="19">
        <v>37</v>
      </c>
      <c r="Y12" s="19">
        <v>6845</v>
      </c>
      <c r="Z12" s="19">
        <v>5805</v>
      </c>
      <c r="AA12" s="19">
        <v>1497</v>
      </c>
      <c r="AB12" s="19">
        <v>0</v>
      </c>
      <c r="AC12" s="19">
        <v>0</v>
      </c>
      <c r="AD12" s="19">
        <v>10</v>
      </c>
      <c r="AE12" s="19">
        <v>1540</v>
      </c>
      <c r="AF12" s="19">
        <v>2540</v>
      </c>
      <c r="AG12" s="19">
        <v>470</v>
      </c>
      <c r="AH12" s="19">
        <v>7</v>
      </c>
      <c r="AI12" s="19">
        <v>2</v>
      </c>
      <c r="AJ12" s="19">
        <v>0</v>
      </c>
      <c r="AK12" s="19">
        <v>508</v>
      </c>
      <c r="AL12" s="19">
        <v>358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2</v>
      </c>
      <c r="AT12" s="19">
        <v>0</v>
      </c>
      <c r="AU12" s="19">
        <v>0</v>
      </c>
      <c r="AV12" s="19">
        <v>0</v>
      </c>
      <c r="AW12" s="19">
        <v>5</v>
      </c>
      <c r="AX12" s="19">
        <v>14</v>
      </c>
    </row>
    <row r="13" spans="2:50" ht="20.100000000000001" customHeight="1" thickBot="1" x14ac:dyDescent="0.25">
      <c r="B13" s="4" t="s">
        <v>23</v>
      </c>
      <c r="C13" s="20">
        <v>1144</v>
      </c>
      <c r="D13" s="20">
        <v>229</v>
      </c>
      <c r="E13" s="20">
        <v>141</v>
      </c>
      <c r="F13" s="20">
        <v>1</v>
      </c>
      <c r="G13" s="20">
        <v>1545</v>
      </c>
      <c r="H13" s="20">
        <v>667</v>
      </c>
      <c r="I13" s="20">
        <v>454</v>
      </c>
      <c r="J13" s="20">
        <v>15</v>
      </c>
      <c r="K13" s="20">
        <v>2</v>
      </c>
      <c r="L13" s="20">
        <v>0</v>
      </c>
      <c r="M13" s="20">
        <v>472</v>
      </c>
      <c r="N13" s="20">
        <v>11</v>
      </c>
      <c r="O13" s="20">
        <v>4</v>
      </c>
      <c r="P13" s="20">
        <v>0</v>
      </c>
      <c r="Q13" s="20">
        <v>0</v>
      </c>
      <c r="R13" s="20">
        <v>0</v>
      </c>
      <c r="S13" s="20">
        <v>4</v>
      </c>
      <c r="T13" s="20">
        <v>6</v>
      </c>
      <c r="U13" s="20">
        <v>430</v>
      </c>
      <c r="V13" s="20">
        <v>214</v>
      </c>
      <c r="W13" s="20">
        <v>139</v>
      </c>
      <c r="X13" s="20">
        <v>0</v>
      </c>
      <c r="Y13" s="20">
        <v>813</v>
      </c>
      <c r="Z13" s="20">
        <v>459</v>
      </c>
      <c r="AA13" s="20">
        <v>200</v>
      </c>
      <c r="AB13" s="20">
        <v>0</v>
      </c>
      <c r="AC13" s="20">
        <v>0</v>
      </c>
      <c r="AD13" s="20">
        <v>1</v>
      </c>
      <c r="AE13" s="20">
        <v>206</v>
      </c>
      <c r="AF13" s="20">
        <v>169</v>
      </c>
      <c r="AG13" s="20">
        <v>55</v>
      </c>
      <c r="AH13" s="20">
        <v>0</v>
      </c>
      <c r="AI13" s="20">
        <v>0</v>
      </c>
      <c r="AJ13" s="20">
        <v>0</v>
      </c>
      <c r="AK13" s="20">
        <v>48</v>
      </c>
      <c r="AL13" s="20">
        <v>22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1</v>
      </c>
      <c r="AT13" s="20">
        <v>0</v>
      </c>
      <c r="AU13" s="20">
        <v>0</v>
      </c>
      <c r="AV13" s="20">
        <v>0</v>
      </c>
      <c r="AW13" s="20">
        <v>2</v>
      </c>
      <c r="AX13" s="20">
        <v>0</v>
      </c>
    </row>
    <row r="14" spans="2:50" ht="20.100000000000001" customHeight="1" thickBot="1" x14ac:dyDescent="0.25">
      <c r="B14" s="4" t="s">
        <v>24</v>
      </c>
      <c r="C14" s="20">
        <v>697</v>
      </c>
      <c r="D14" s="20">
        <v>142</v>
      </c>
      <c r="E14" s="20">
        <v>30</v>
      </c>
      <c r="F14" s="20">
        <v>7</v>
      </c>
      <c r="G14" s="20">
        <v>950</v>
      </c>
      <c r="H14" s="20">
        <v>560</v>
      </c>
      <c r="I14" s="20">
        <v>232</v>
      </c>
      <c r="J14" s="20">
        <v>41</v>
      </c>
      <c r="K14" s="20">
        <v>0</v>
      </c>
      <c r="L14" s="20">
        <v>0</v>
      </c>
      <c r="M14" s="20">
        <v>260</v>
      </c>
      <c r="N14" s="20">
        <v>7</v>
      </c>
      <c r="O14" s="20">
        <v>1</v>
      </c>
      <c r="P14" s="20">
        <v>0</v>
      </c>
      <c r="Q14" s="20">
        <v>0</v>
      </c>
      <c r="R14" s="20">
        <v>0</v>
      </c>
      <c r="S14" s="20">
        <v>2</v>
      </c>
      <c r="T14" s="20">
        <v>3</v>
      </c>
      <c r="U14" s="20">
        <v>301</v>
      </c>
      <c r="V14" s="20">
        <v>101</v>
      </c>
      <c r="W14" s="20">
        <v>30</v>
      </c>
      <c r="X14" s="20">
        <v>0</v>
      </c>
      <c r="Y14" s="20">
        <v>442</v>
      </c>
      <c r="Z14" s="20">
        <v>378</v>
      </c>
      <c r="AA14" s="20">
        <v>135</v>
      </c>
      <c r="AB14" s="20">
        <v>0</v>
      </c>
      <c r="AC14" s="20">
        <v>0</v>
      </c>
      <c r="AD14" s="20">
        <v>6</v>
      </c>
      <c r="AE14" s="20">
        <v>212</v>
      </c>
      <c r="AF14" s="20">
        <v>160</v>
      </c>
      <c r="AG14" s="20">
        <v>27</v>
      </c>
      <c r="AH14" s="20">
        <v>0</v>
      </c>
      <c r="AI14" s="20">
        <v>0</v>
      </c>
      <c r="AJ14" s="20">
        <v>1</v>
      </c>
      <c r="AK14" s="20">
        <v>34</v>
      </c>
      <c r="AL14" s="20">
        <v>11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1</v>
      </c>
      <c r="AT14" s="20">
        <v>0</v>
      </c>
      <c r="AU14" s="20">
        <v>0</v>
      </c>
      <c r="AV14" s="20">
        <v>0</v>
      </c>
      <c r="AW14" s="20">
        <v>0</v>
      </c>
      <c r="AX14" s="20">
        <v>1</v>
      </c>
    </row>
    <row r="15" spans="2:50" ht="20.100000000000001" customHeight="1" thickBot="1" x14ac:dyDescent="0.25">
      <c r="B15" s="4" t="s">
        <v>25</v>
      </c>
      <c r="C15" s="20">
        <v>1342</v>
      </c>
      <c r="D15" s="20">
        <v>731</v>
      </c>
      <c r="E15" s="20">
        <v>30</v>
      </c>
      <c r="F15" s="20">
        <v>1</v>
      </c>
      <c r="G15" s="20">
        <v>2228</v>
      </c>
      <c r="H15" s="20">
        <v>2126</v>
      </c>
      <c r="I15" s="20">
        <v>488</v>
      </c>
      <c r="J15" s="20">
        <v>69</v>
      </c>
      <c r="K15" s="20">
        <v>0</v>
      </c>
      <c r="L15" s="20">
        <v>0</v>
      </c>
      <c r="M15" s="20">
        <v>552</v>
      </c>
      <c r="N15" s="20">
        <v>7</v>
      </c>
      <c r="O15" s="20">
        <v>4</v>
      </c>
      <c r="P15" s="20">
        <v>0</v>
      </c>
      <c r="Q15" s="20">
        <v>0</v>
      </c>
      <c r="R15" s="20">
        <v>0</v>
      </c>
      <c r="S15" s="20">
        <v>4</v>
      </c>
      <c r="T15" s="20">
        <v>10</v>
      </c>
      <c r="U15" s="20">
        <v>515</v>
      </c>
      <c r="V15" s="20">
        <v>662</v>
      </c>
      <c r="W15" s="20">
        <v>30</v>
      </c>
      <c r="X15" s="20">
        <v>1</v>
      </c>
      <c r="Y15" s="20">
        <v>1289</v>
      </c>
      <c r="Z15" s="20">
        <v>1628</v>
      </c>
      <c r="AA15" s="20">
        <v>293</v>
      </c>
      <c r="AB15" s="20">
        <v>0</v>
      </c>
      <c r="AC15" s="20">
        <v>0</v>
      </c>
      <c r="AD15" s="20">
        <v>0</v>
      </c>
      <c r="AE15" s="20">
        <v>323</v>
      </c>
      <c r="AF15" s="20">
        <v>443</v>
      </c>
      <c r="AG15" s="20">
        <v>41</v>
      </c>
      <c r="AH15" s="20">
        <v>0</v>
      </c>
      <c r="AI15" s="20">
        <v>0</v>
      </c>
      <c r="AJ15" s="20">
        <v>0</v>
      </c>
      <c r="AK15" s="20">
        <v>60</v>
      </c>
      <c r="AL15" s="20">
        <v>35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1</v>
      </c>
      <c r="AT15" s="20">
        <v>0</v>
      </c>
      <c r="AU15" s="20">
        <v>0</v>
      </c>
      <c r="AV15" s="20">
        <v>0</v>
      </c>
      <c r="AW15" s="20">
        <v>0</v>
      </c>
      <c r="AX15" s="20">
        <v>3</v>
      </c>
    </row>
    <row r="16" spans="2:50" ht="20.100000000000001" customHeight="1" thickBot="1" x14ac:dyDescent="0.25">
      <c r="B16" s="4" t="s">
        <v>26</v>
      </c>
      <c r="C16" s="20">
        <v>2097</v>
      </c>
      <c r="D16" s="20">
        <v>565</v>
      </c>
      <c r="E16" s="20">
        <v>161</v>
      </c>
      <c r="F16" s="20">
        <v>14</v>
      </c>
      <c r="G16" s="20">
        <v>2656</v>
      </c>
      <c r="H16" s="20">
        <v>1812</v>
      </c>
      <c r="I16" s="20">
        <v>887</v>
      </c>
      <c r="J16" s="20">
        <v>221</v>
      </c>
      <c r="K16" s="20">
        <v>7</v>
      </c>
      <c r="L16" s="20">
        <v>5</v>
      </c>
      <c r="M16" s="20">
        <v>1123</v>
      </c>
      <c r="N16" s="20">
        <v>6</v>
      </c>
      <c r="O16" s="20">
        <v>2</v>
      </c>
      <c r="P16" s="20">
        <v>0</v>
      </c>
      <c r="Q16" s="20">
        <v>0</v>
      </c>
      <c r="R16" s="20">
        <v>0</v>
      </c>
      <c r="S16" s="20">
        <v>4</v>
      </c>
      <c r="T16" s="20">
        <v>1</v>
      </c>
      <c r="U16" s="20">
        <v>786</v>
      </c>
      <c r="V16" s="20">
        <v>296</v>
      </c>
      <c r="W16" s="20">
        <v>154</v>
      </c>
      <c r="X16" s="20">
        <v>5</v>
      </c>
      <c r="Y16" s="20">
        <v>1059</v>
      </c>
      <c r="Z16" s="20">
        <v>1324</v>
      </c>
      <c r="AA16" s="20">
        <v>210</v>
      </c>
      <c r="AB16" s="20">
        <v>0</v>
      </c>
      <c r="AC16" s="20">
        <v>0</v>
      </c>
      <c r="AD16" s="20">
        <v>3</v>
      </c>
      <c r="AE16" s="20">
        <v>203</v>
      </c>
      <c r="AF16" s="20">
        <v>417</v>
      </c>
      <c r="AG16" s="20">
        <v>211</v>
      </c>
      <c r="AH16" s="20">
        <v>48</v>
      </c>
      <c r="AI16" s="20">
        <v>0</v>
      </c>
      <c r="AJ16" s="20">
        <v>1</v>
      </c>
      <c r="AK16" s="20">
        <v>266</v>
      </c>
      <c r="AL16" s="20">
        <v>61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1</v>
      </c>
      <c r="AT16" s="20">
        <v>0</v>
      </c>
      <c r="AU16" s="20">
        <v>0</v>
      </c>
      <c r="AV16" s="20">
        <v>0</v>
      </c>
      <c r="AW16" s="20">
        <v>1</v>
      </c>
      <c r="AX16" s="20">
        <v>3</v>
      </c>
    </row>
    <row r="17" spans="2:50" ht="20.100000000000001" customHeight="1" thickBot="1" x14ac:dyDescent="0.25">
      <c r="B17" s="4" t="s">
        <v>27</v>
      </c>
      <c r="C17" s="20">
        <v>578</v>
      </c>
      <c r="D17" s="20">
        <v>83</v>
      </c>
      <c r="E17" s="20">
        <v>10</v>
      </c>
      <c r="F17" s="20">
        <v>14</v>
      </c>
      <c r="G17" s="20">
        <v>655</v>
      </c>
      <c r="H17" s="20">
        <v>352</v>
      </c>
      <c r="I17" s="20">
        <v>175</v>
      </c>
      <c r="J17" s="20">
        <v>57</v>
      </c>
      <c r="K17" s="20">
        <v>1</v>
      </c>
      <c r="L17" s="20">
        <v>0</v>
      </c>
      <c r="M17" s="20">
        <v>225</v>
      </c>
      <c r="N17" s="20">
        <v>10</v>
      </c>
      <c r="O17" s="20">
        <v>1</v>
      </c>
      <c r="P17" s="20">
        <v>1</v>
      </c>
      <c r="Q17" s="20">
        <v>0</v>
      </c>
      <c r="R17" s="20">
        <v>0</v>
      </c>
      <c r="S17" s="20">
        <v>0</v>
      </c>
      <c r="T17" s="20">
        <v>3</v>
      </c>
      <c r="U17" s="20">
        <v>290</v>
      </c>
      <c r="V17" s="20">
        <v>25</v>
      </c>
      <c r="W17" s="20">
        <v>9</v>
      </c>
      <c r="X17" s="20">
        <v>3</v>
      </c>
      <c r="Y17" s="20">
        <v>336</v>
      </c>
      <c r="Z17" s="20">
        <v>225</v>
      </c>
      <c r="AA17" s="20">
        <v>94</v>
      </c>
      <c r="AB17" s="20">
        <v>0</v>
      </c>
      <c r="AC17" s="20">
        <v>0</v>
      </c>
      <c r="AD17" s="20">
        <v>11</v>
      </c>
      <c r="AE17" s="20">
        <v>74</v>
      </c>
      <c r="AF17" s="20">
        <v>96</v>
      </c>
      <c r="AG17" s="20">
        <v>18</v>
      </c>
      <c r="AH17" s="20">
        <v>0</v>
      </c>
      <c r="AI17" s="20">
        <v>0</v>
      </c>
      <c r="AJ17" s="20">
        <v>0</v>
      </c>
      <c r="AK17" s="20">
        <v>20</v>
      </c>
      <c r="AL17" s="20">
        <v>18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</row>
    <row r="18" spans="2:50" ht="20.100000000000001" customHeight="1" thickBot="1" x14ac:dyDescent="0.25">
      <c r="B18" s="4" t="s">
        <v>28</v>
      </c>
      <c r="C18" s="20">
        <v>1678</v>
      </c>
      <c r="D18" s="20">
        <v>117</v>
      </c>
      <c r="E18" s="20">
        <v>12</v>
      </c>
      <c r="F18" s="20">
        <v>6</v>
      </c>
      <c r="G18" s="20">
        <v>1704</v>
      </c>
      <c r="H18" s="20">
        <v>1968</v>
      </c>
      <c r="I18" s="20">
        <v>501</v>
      </c>
      <c r="J18" s="20">
        <v>23</v>
      </c>
      <c r="K18" s="20">
        <v>0</v>
      </c>
      <c r="L18" s="20">
        <v>0</v>
      </c>
      <c r="M18" s="20">
        <v>509</v>
      </c>
      <c r="N18" s="20">
        <v>44</v>
      </c>
      <c r="O18" s="20">
        <v>1</v>
      </c>
      <c r="P18" s="20">
        <v>0</v>
      </c>
      <c r="Q18" s="20">
        <v>0</v>
      </c>
      <c r="R18" s="20">
        <v>1</v>
      </c>
      <c r="S18" s="20">
        <v>0</v>
      </c>
      <c r="T18" s="20">
        <v>6</v>
      </c>
      <c r="U18" s="20">
        <v>804</v>
      </c>
      <c r="V18" s="20">
        <v>94</v>
      </c>
      <c r="W18" s="20">
        <v>12</v>
      </c>
      <c r="X18" s="20">
        <v>5</v>
      </c>
      <c r="Y18" s="20">
        <v>860</v>
      </c>
      <c r="Z18" s="20">
        <v>1361</v>
      </c>
      <c r="AA18" s="20">
        <v>311</v>
      </c>
      <c r="AB18" s="20">
        <v>0</v>
      </c>
      <c r="AC18" s="20">
        <v>0</v>
      </c>
      <c r="AD18" s="20">
        <v>0</v>
      </c>
      <c r="AE18" s="20">
        <v>275</v>
      </c>
      <c r="AF18" s="20">
        <v>504</v>
      </c>
      <c r="AG18" s="20">
        <v>61</v>
      </c>
      <c r="AH18" s="20">
        <v>0</v>
      </c>
      <c r="AI18" s="20">
        <v>0</v>
      </c>
      <c r="AJ18" s="20">
        <v>0</v>
      </c>
      <c r="AK18" s="20">
        <v>59</v>
      </c>
      <c r="AL18" s="20">
        <v>50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1</v>
      </c>
      <c r="AX18" s="20">
        <v>3</v>
      </c>
    </row>
    <row r="19" spans="2:50" ht="20.100000000000001" customHeight="1" thickBot="1" x14ac:dyDescent="0.25">
      <c r="B19" s="4" t="s">
        <v>29</v>
      </c>
      <c r="C19" s="20">
        <v>2252</v>
      </c>
      <c r="D19" s="20">
        <v>227</v>
      </c>
      <c r="E19" s="20">
        <v>130</v>
      </c>
      <c r="F19" s="20">
        <v>30</v>
      </c>
      <c r="G19" s="20">
        <v>2575</v>
      </c>
      <c r="H19" s="20">
        <v>3000</v>
      </c>
      <c r="I19" s="20">
        <v>651</v>
      </c>
      <c r="J19" s="20">
        <v>60</v>
      </c>
      <c r="K19" s="20">
        <v>3</v>
      </c>
      <c r="L19" s="20">
        <v>0</v>
      </c>
      <c r="M19" s="20">
        <v>698</v>
      </c>
      <c r="N19" s="20">
        <v>25</v>
      </c>
      <c r="O19" s="20">
        <v>2</v>
      </c>
      <c r="P19" s="20">
        <v>0</v>
      </c>
      <c r="Q19" s="20">
        <v>0</v>
      </c>
      <c r="R19" s="20">
        <v>0</v>
      </c>
      <c r="S19" s="20">
        <v>2</v>
      </c>
      <c r="T19" s="20">
        <v>7</v>
      </c>
      <c r="U19" s="20">
        <v>1103</v>
      </c>
      <c r="V19" s="20">
        <v>167</v>
      </c>
      <c r="W19" s="20">
        <v>126</v>
      </c>
      <c r="X19" s="20">
        <v>24</v>
      </c>
      <c r="Y19" s="20">
        <v>1487</v>
      </c>
      <c r="Z19" s="20">
        <v>1842</v>
      </c>
      <c r="AA19" s="20">
        <v>416</v>
      </c>
      <c r="AB19" s="20">
        <v>0</v>
      </c>
      <c r="AC19" s="20">
        <v>0</v>
      </c>
      <c r="AD19" s="20">
        <v>6</v>
      </c>
      <c r="AE19" s="20">
        <v>311</v>
      </c>
      <c r="AF19" s="20">
        <v>1064</v>
      </c>
      <c r="AG19" s="20">
        <v>77</v>
      </c>
      <c r="AH19" s="20">
        <v>0</v>
      </c>
      <c r="AI19" s="20">
        <v>1</v>
      </c>
      <c r="AJ19" s="20">
        <v>0</v>
      </c>
      <c r="AK19" s="20">
        <v>77</v>
      </c>
      <c r="AL19" s="20">
        <v>57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3</v>
      </c>
      <c r="AT19" s="20">
        <v>0</v>
      </c>
      <c r="AU19" s="20">
        <v>0</v>
      </c>
      <c r="AV19" s="20">
        <v>0</v>
      </c>
      <c r="AW19" s="20">
        <v>0</v>
      </c>
      <c r="AX19" s="20">
        <v>5</v>
      </c>
    </row>
    <row r="20" spans="2:50" ht="20.100000000000001" customHeight="1" thickBot="1" x14ac:dyDescent="0.25">
      <c r="B20" s="4" t="s">
        <v>30</v>
      </c>
      <c r="C20" s="20">
        <v>7249</v>
      </c>
      <c r="D20" s="20">
        <v>484</v>
      </c>
      <c r="E20" s="20">
        <v>283</v>
      </c>
      <c r="F20" s="20">
        <v>35</v>
      </c>
      <c r="G20" s="20">
        <v>7906</v>
      </c>
      <c r="H20" s="20">
        <v>8079</v>
      </c>
      <c r="I20" s="20">
        <v>2339</v>
      </c>
      <c r="J20" s="20">
        <v>236</v>
      </c>
      <c r="K20" s="20">
        <v>9</v>
      </c>
      <c r="L20" s="20">
        <v>3</v>
      </c>
      <c r="M20" s="20">
        <v>2602</v>
      </c>
      <c r="N20" s="20">
        <v>40</v>
      </c>
      <c r="O20" s="20">
        <v>29</v>
      </c>
      <c r="P20" s="20">
        <v>0</v>
      </c>
      <c r="Q20" s="20">
        <v>0</v>
      </c>
      <c r="R20" s="20">
        <v>1</v>
      </c>
      <c r="S20" s="20">
        <v>27</v>
      </c>
      <c r="T20" s="20">
        <v>94</v>
      </c>
      <c r="U20" s="20">
        <v>3069</v>
      </c>
      <c r="V20" s="20">
        <v>248</v>
      </c>
      <c r="W20" s="20">
        <v>274</v>
      </c>
      <c r="X20" s="20">
        <v>29</v>
      </c>
      <c r="Y20" s="20">
        <v>3553</v>
      </c>
      <c r="Z20" s="20">
        <v>5305</v>
      </c>
      <c r="AA20" s="20">
        <v>1620</v>
      </c>
      <c r="AB20" s="20">
        <v>0</v>
      </c>
      <c r="AC20" s="20">
        <v>0</v>
      </c>
      <c r="AD20" s="20">
        <v>1</v>
      </c>
      <c r="AE20" s="20">
        <v>1535</v>
      </c>
      <c r="AF20" s="20">
        <v>2427</v>
      </c>
      <c r="AG20" s="20">
        <v>181</v>
      </c>
      <c r="AH20" s="20">
        <v>0</v>
      </c>
      <c r="AI20" s="20">
        <v>0</v>
      </c>
      <c r="AJ20" s="20">
        <v>1</v>
      </c>
      <c r="AK20" s="20">
        <v>182</v>
      </c>
      <c r="AL20" s="20">
        <v>161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11</v>
      </c>
      <c r="AT20" s="20">
        <v>0</v>
      </c>
      <c r="AU20" s="20">
        <v>0</v>
      </c>
      <c r="AV20" s="20">
        <v>0</v>
      </c>
      <c r="AW20" s="20">
        <v>7</v>
      </c>
      <c r="AX20" s="20">
        <v>52</v>
      </c>
    </row>
    <row r="21" spans="2:50" ht="20.100000000000001" customHeight="1" thickBot="1" x14ac:dyDescent="0.25">
      <c r="B21" s="4" t="s">
        <v>31</v>
      </c>
      <c r="C21" s="20">
        <v>7243</v>
      </c>
      <c r="D21" s="20">
        <v>281</v>
      </c>
      <c r="E21" s="20">
        <v>350</v>
      </c>
      <c r="F21" s="20">
        <v>171</v>
      </c>
      <c r="G21" s="20">
        <v>7977</v>
      </c>
      <c r="H21" s="20">
        <v>5948</v>
      </c>
      <c r="I21" s="20">
        <v>1696</v>
      </c>
      <c r="J21" s="20">
        <v>139</v>
      </c>
      <c r="K21" s="20">
        <v>3</v>
      </c>
      <c r="L21" s="20">
        <v>5</v>
      </c>
      <c r="M21" s="20">
        <v>1837</v>
      </c>
      <c r="N21" s="20">
        <v>43</v>
      </c>
      <c r="O21" s="20">
        <v>24</v>
      </c>
      <c r="P21" s="20">
        <v>0</v>
      </c>
      <c r="Q21" s="20">
        <v>0</v>
      </c>
      <c r="R21" s="20">
        <v>1</v>
      </c>
      <c r="S21" s="20">
        <v>19</v>
      </c>
      <c r="T21" s="20">
        <v>40</v>
      </c>
      <c r="U21" s="20">
        <v>4025</v>
      </c>
      <c r="V21" s="20">
        <v>140</v>
      </c>
      <c r="W21" s="20">
        <v>344</v>
      </c>
      <c r="X21" s="20">
        <v>156</v>
      </c>
      <c r="Y21" s="20">
        <v>4681</v>
      </c>
      <c r="Z21" s="20">
        <v>3689</v>
      </c>
      <c r="AA21" s="20">
        <v>1215</v>
      </c>
      <c r="AB21" s="20">
        <v>0</v>
      </c>
      <c r="AC21" s="20">
        <v>0</v>
      </c>
      <c r="AD21" s="20">
        <v>7</v>
      </c>
      <c r="AE21" s="20">
        <v>1143</v>
      </c>
      <c r="AF21" s="20">
        <v>1911</v>
      </c>
      <c r="AG21" s="20">
        <v>275</v>
      </c>
      <c r="AH21" s="20">
        <v>1</v>
      </c>
      <c r="AI21" s="20">
        <v>3</v>
      </c>
      <c r="AJ21" s="20">
        <v>2</v>
      </c>
      <c r="AK21" s="20">
        <v>290</v>
      </c>
      <c r="AL21" s="20">
        <v>238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8</v>
      </c>
      <c r="AT21" s="20">
        <v>1</v>
      </c>
      <c r="AU21" s="20">
        <v>0</v>
      </c>
      <c r="AV21" s="20">
        <v>0</v>
      </c>
      <c r="AW21" s="20">
        <v>7</v>
      </c>
      <c r="AX21" s="20">
        <v>27</v>
      </c>
    </row>
    <row r="22" spans="2:50" ht="20.100000000000001" customHeight="1" thickBot="1" x14ac:dyDescent="0.25">
      <c r="B22" s="4" t="s">
        <v>32</v>
      </c>
      <c r="C22" s="20">
        <v>741</v>
      </c>
      <c r="D22" s="20">
        <v>125</v>
      </c>
      <c r="E22" s="20">
        <v>10</v>
      </c>
      <c r="F22" s="20">
        <v>2</v>
      </c>
      <c r="G22" s="20">
        <v>848</v>
      </c>
      <c r="H22" s="20">
        <v>971</v>
      </c>
      <c r="I22" s="20">
        <v>167</v>
      </c>
      <c r="J22" s="20">
        <v>28</v>
      </c>
      <c r="K22" s="20">
        <v>0</v>
      </c>
      <c r="L22" s="20">
        <v>0</v>
      </c>
      <c r="M22" s="20">
        <v>195</v>
      </c>
      <c r="N22" s="20">
        <v>10</v>
      </c>
      <c r="O22" s="20">
        <v>0</v>
      </c>
      <c r="P22" s="20">
        <v>3</v>
      </c>
      <c r="Q22" s="20">
        <v>3</v>
      </c>
      <c r="R22" s="20">
        <v>0</v>
      </c>
      <c r="S22" s="20">
        <v>6</v>
      </c>
      <c r="T22" s="20">
        <v>3</v>
      </c>
      <c r="U22" s="20">
        <v>446</v>
      </c>
      <c r="V22" s="20">
        <v>94</v>
      </c>
      <c r="W22" s="20">
        <v>7</v>
      </c>
      <c r="X22" s="20">
        <v>2</v>
      </c>
      <c r="Y22" s="20">
        <v>477</v>
      </c>
      <c r="Z22" s="20">
        <v>591</v>
      </c>
      <c r="AA22" s="20">
        <v>95</v>
      </c>
      <c r="AB22" s="20">
        <v>0</v>
      </c>
      <c r="AC22" s="20">
        <v>0</v>
      </c>
      <c r="AD22" s="20">
        <v>0</v>
      </c>
      <c r="AE22" s="20">
        <v>132</v>
      </c>
      <c r="AF22" s="20">
        <v>350</v>
      </c>
      <c r="AG22" s="20">
        <v>33</v>
      </c>
      <c r="AH22" s="20">
        <v>0</v>
      </c>
      <c r="AI22" s="20">
        <v>0</v>
      </c>
      <c r="AJ22" s="20">
        <v>0</v>
      </c>
      <c r="AK22" s="20">
        <v>38</v>
      </c>
      <c r="AL22" s="20">
        <v>17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</row>
    <row r="23" spans="2:50" ht="20.100000000000001" customHeight="1" thickBot="1" x14ac:dyDescent="0.25">
      <c r="B23" s="4" t="s">
        <v>33</v>
      </c>
      <c r="C23" s="20">
        <v>1837</v>
      </c>
      <c r="D23" s="20">
        <v>241</v>
      </c>
      <c r="E23" s="20">
        <v>36</v>
      </c>
      <c r="F23" s="20">
        <v>7</v>
      </c>
      <c r="G23" s="20">
        <v>2108</v>
      </c>
      <c r="H23" s="20">
        <v>2703</v>
      </c>
      <c r="I23" s="20">
        <v>448</v>
      </c>
      <c r="J23" s="20">
        <v>86</v>
      </c>
      <c r="K23" s="20">
        <v>2</v>
      </c>
      <c r="L23" s="20">
        <v>0</v>
      </c>
      <c r="M23" s="20">
        <v>540</v>
      </c>
      <c r="N23" s="20">
        <v>10</v>
      </c>
      <c r="O23" s="20">
        <v>3</v>
      </c>
      <c r="P23" s="20">
        <v>0</v>
      </c>
      <c r="Q23" s="20">
        <v>1</v>
      </c>
      <c r="R23" s="20">
        <v>0</v>
      </c>
      <c r="S23" s="20">
        <v>2</v>
      </c>
      <c r="T23" s="20">
        <v>16</v>
      </c>
      <c r="U23" s="20">
        <v>990</v>
      </c>
      <c r="V23" s="20">
        <v>155</v>
      </c>
      <c r="W23" s="20">
        <v>33</v>
      </c>
      <c r="X23" s="20">
        <v>4</v>
      </c>
      <c r="Y23" s="20">
        <v>1155</v>
      </c>
      <c r="Z23" s="20">
        <v>1856</v>
      </c>
      <c r="AA23" s="20">
        <v>333</v>
      </c>
      <c r="AB23" s="20">
        <v>0</v>
      </c>
      <c r="AC23" s="20">
        <v>0</v>
      </c>
      <c r="AD23" s="20">
        <v>3</v>
      </c>
      <c r="AE23" s="20">
        <v>344</v>
      </c>
      <c r="AF23" s="20">
        <v>739</v>
      </c>
      <c r="AG23" s="20">
        <v>61</v>
      </c>
      <c r="AH23" s="20">
        <v>0</v>
      </c>
      <c r="AI23" s="20">
        <v>0</v>
      </c>
      <c r="AJ23" s="20">
        <v>0</v>
      </c>
      <c r="AK23" s="20">
        <v>67</v>
      </c>
      <c r="AL23" s="20">
        <v>74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2</v>
      </c>
      <c r="AT23" s="20">
        <v>0</v>
      </c>
      <c r="AU23" s="20">
        <v>0</v>
      </c>
      <c r="AV23" s="20">
        <v>0</v>
      </c>
      <c r="AW23" s="20">
        <v>0</v>
      </c>
      <c r="AX23" s="20">
        <v>8</v>
      </c>
    </row>
    <row r="24" spans="2:50" ht="20.100000000000001" customHeight="1" thickBot="1" x14ac:dyDescent="0.25">
      <c r="B24" s="4" t="s">
        <v>34</v>
      </c>
      <c r="C24" s="20">
        <v>7549</v>
      </c>
      <c r="D24" s="20">
        <v>979</v>
      </c>
      <c r="E24" s="20">
        <v>534</v>
      </c>
      <c r="F24" s="20">
        <v>75</v>
      </c>
      <c r="G24" s="20">
        <v>9357</v>
      </c>
      <c r="H24" s="20">
        <v>5007</v>
      </c>
      <c r="I24" s="20">
        <v>1776</v>
      </c>
      <c r="J24" s="20">
        <v>271</v>
      </c>
      <c r="K24" s="20">
        <v>12</v>
      </c>
      <c r="L24" s="20">
        <v>3</v>
      </c>
      <c r="M24" s="20">
        <v>2067</v>
      </c>
      <c r="N24" s="20">
        <v>11</v>
      </c>
      <c r="O24" s="20">
        <v>15</v>
      </c>
      <c r="P24" s="20">
        <v>0</v>
      </c>
      <c r="Q24" s="20">
        <v>0</v>
      </c>
      <c r="R24" s="20">
        <v>2</v>
      </c>
      <c r="S24" s="20">
        <v>19</v>
      </c>
      <c r="T24" s="20">
        <v>39</v>
      </c>
      <c r="U24" s="20">
        <v>4161</v>
      </c>
      <c r="V24" s="20">
        <v>696</v>
      </c>
      <c r="W24" s="20">
        <v>517</v>
      </c>
      <c r="X24" s="20">
        <v>46</v>
      </c>
      <c r="Y24" s="20">
        <v>5634</v>
      </c>
      <c r="Z24" s="20">
        <v>3223</v>
      </c>
      <c r="AA24" s="20">
        <v>1444</v>
      </c>
      <c r="AB24" s="20">
        <v>0</v>
      </c>
      <c r="AC24" s="20">
        <v>0</v>
      </c>
      <c r="AD24" s="20">
        <v>15</v>
      </c>
      <c r="AE24" s="20">
        <v>1460</v>
      </c>
      <c r="AF24" s="20">
        <v>1586</v>
      </c>
      <c r="AG24" s="20">
        <v>152</v>
      </c>
      <c r="AH24" s="20">
        <v>12</v>
      </c>
      <c r="AI24" s="20">
        <v>5</v>
      </c>
      <c r="AJ24" s="20">
        <v>9</v>
      </c>
      <c r="AK24" s="20">
        <v>176</v>
      </c>
      <c r="AL24" s="20">
        <v>146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1</v>
      </c>
      <c r="AT24" s="20">
        <v>0</v>
      </c>
      <c r="AU24" s="20">
        <v>0</v>
      </c>
      <c r="AV24" s="20">
        <v>0</v>
      </c>
      <c r="AW24" s="20">
        <v>1</v>
      </c>
      <c r="AX24" s="20">
        <v>2</v>
      </c>
    </row>
    <row r="25" spans="2:50" ht="20.100000000000001" customHeight="1" thickBot="1" x14ac:dyDescent="0.25">
      <c r="B25" s="4" t="s">
        <v>35</v>
      </c>
      <c r="C25" s="20">
        <v>1805</v>
      </c>
      <c r="D25" s="20">
        <v>253</v>
      </c>
      <c r="E25" s="20">
        <v>101</v>
      </c>
      <c r="F25" s="20">
        <v>1</v>
      </c>
      <c r="G25" s="20">
        <v>2164</v>
      </c>
      <c r="H25" s="20">
        <v>1675</v>
      </c>
      <c r="I25" s="20">
        <v>606</v>
      </c>
      <c r="J25" s="20">
        <v>149</v>
      </c>
      <c r="K25" s="20">
        <v>5</v>
      </c>
      <c r="L25" s="20">
        <v>0</v>
      </c>
      <c r="M25" s="20">
        <v>766</v>
      </c>
      <c r="N25" s="20">
        <v>7</v>
      </c>
      <c r="O25" s="20">
        <v>2</v>
      </c>
      <c r="P25" s="20">
        <v>0</v>
      </c>
      <c r="Q25" s="20">
        <v>0</v>
      </c>
      <c r="R25" s="20">
        <v>0</v>
      </c>
      <c r="S25" s="20">
        <v>2</v>
      </c>
      <c r="T25" s="20">
        <v>11</v>
      </c>
      <c r="U25" s="20">
        <v>860</v>
      </c>
      <c r="V25" s="20">
        <v>104</v>
      </c>
      <c r="W25" s="20">
        <v>96</v>
      </c>
      <c r="X25" s="20">
        <v>1</v>
      </c>
      <c r="Y25" s="20">
        <v>1099</v>
      </c>
      <c r="Z25" s="20">
        <v>1162</v>
      </c>
      <c r="AA25" s="20">
        <v>254</v>
      </c>
      <c r="AB25" s="20">
        <v>0</v>
      </c>
      <c r="AC25" s="20">
        <v>0</v>
      </c>
      <c r="AD25" s="20">
        <v>0</v>
      </c>
      <c r="AE25" s="20">
        <v>223</v>
      </c>
      <c r="AF25" s="20">
        <v>427</v>
      </c>
      <c r="AG25" s="20">
        <v>83</v>
      </c>
      <c r="AH25" s="20">
        <v>0</v>
      </c>
      <c r="AI25" s="20">
        <v>0</v>
      </c>
      <c r="AJ25" s="20">
        <v>0</v>
      </c>
      <c r="AK25" s="20">
        <v>74</v>
      </c>
      <c r="AL25" s="20">
        <v>66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2</v>
      </c>
    </row>
    <row r="26" spans="2:50" ht="20.100000000000001" customHeight="1" thickBot="1" x14ac:dyDescent="0.25">
      <c r="B26" s="4" t="s">
        <v>36</v>
      </c>
      <c r="C26" s="20">
        <v>520</v>
      </c>
      <c r="D26" s="20">
        <v>29</v>
      </c>
      <c r="E26" s="20">
        <v>1</v>
      </c>
      <c r="F26" s="20">
        <v>4</v>
      </c>
      <c r="G26" s="20">
        <v>529</v>
      </c>
      <c r="H26" s="20">
        <v>657</v>
      </c>
      <c r="I26" s="20">
        <v>101</v>
      </c>
      <c r="J26" s="20">
        <v>2</v>
      </c>
      <c r="K26" s="20">
        <v>0</v>
      </c>
      <c r="L26" s="20">
        <v>0</v>
      </c>
      <c r="M26" s="20">
        <v>101</v>
      </c>
      <c r="N26" s="20">
        <v>4</v>
      </c>
      <c r="O26" s="20">
        <v>1</v>
      </c>
      <c r="P26" s="20">
        <v>0</v>
      </c>
      <c r="Q26" s="20">
        <v>0</v>
      </c>
      <c r="R26" s="20">
        <v>0</v>
      </c>
      <c r="S26" s="20">
        <v>1</v>
      </c>
      <c r="T26" s="20">
        <v>8</v>
      </c>
      <c r="U26" s="20">
        <v>329</v>
      </c>
      <c r="V26" s="20">
        <v>27</v>
      </c>
      <c r="W26" s="20">
        <v>1</v>
      </c>
      <c r="X26" s="20">
        <v>3</v>
      </c>
      <c r="Y26" s="20">
        <v>335</v>
      </c>
      <c r="Z26" s="20">
        <v>524</v>
      </c>
      <c r="AA26" s="20">
        <v>79</v>
      </c>
      <c r="AB26" s="20">
        <v>0</v>
      </c>
      <c r="AC26" s="20">
        <v>0</v>
      </c>
      <c r="AD26" s="20">
        <v>0</v>
      </c>
      <c r="AE26" s="20">
        <v>74</v>
      </c>
      <c r="AF26" s="20">
        <v>113</v>
      </c>
      <c r="AG26" s="20">
        <v>10</v>
      </c>
      <c r="AH26" s="20">
        <v>0</v>
      </c>
      <c r="AI26" s="20">
        <v>0</v>
      </c>
      <c r="AJ26" s="20">
        <v>1</v>
      </c>
      <c r="AK26" s="20">
        <v>18</v>
      </c>
      <c r="AL26" s="20">
        <v>8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</row>
    <row r="27" spans="2:50" ht="20.100000000000001" customHeight="1" thickBot="1" x14ac:dyDescent="0.25">
      <c r="B27" s="5" t="s">
        <v>37</v>
      </c>
      <c r="C27" s="20">
        <v>1735</v>
      </c>
      <c r="D27" s="20">
        <v>216</v>
      </c>
      <c r="E27" s="20">
        <v>40</v>
      </c>
      <c r="F27" s="20">
        <v>26</v>
      </c>
      <c r="G27" s="20">
        <v>2022</v>
      </c>
      <c r="H27" s="20">
        <v>2451</v>
      </c>
      <c r="I27" s="20">
        <v>517</v>
      </c>
      <c r="J27" s="20">
        <v>103</v>
      </c>
      <c r="K27" s="20">
        <v>0</v>
      </c>
      <c r="L27" s="20">
        <v>5</v>
      </c>
      <c r="M27" s="20">
        <v>617</v>
      </c>
      <c r="N27" s="20">
        <v>21</v>
      </c>
      <c r="O27" s="20">
        <v>13</v>
      </c>
      <c r="P27" s="20">
        <v>0</v>
      </c>
      <c r="Q27" s="20">
        <v>1</v>
      </c>
      <c r="R27" s="20">
        <v>0</v>
      </c>
      <c r="S27" s="20">
        <v>10</v>
      </c>
      <c r="T27" s="20">
        <v>26</v>
      </c>
      <c r="U27" s="20">
        <v>780</v>
      </c>
      <c r="V27" s="20">
        <v>112</v>
      </c>
      <c r="W27" s="20">
        <v>39</v>
      </c>
      <c r="X27" s="20">
        <v>20</v>
      </c>
      <c r="Y27" s="20">
        <v>964</v>
      </c>
      <c r="Z27" s="20">
        <v>1838</v>
      </c>
      <c r="AA27" s="20">
        <v>364</v>
      </c>
      <c r="AB27" s="20">
        <v>0</v>
      </c>
      <c r="AC27" s="20">
        <v>0</v>
      </c>
      <c r="AD27" s="20">
        <v>1</v>
      </c>
      <c r="AE27" s="20">
        <v>366</v>
      </c>
      <c r="AF27" s="20">
        <v>541</v>
      </c>
      <c r="AG27" s="20">
        <v>60</v>
      </c>
      <c r="AH27" s="20">
        <v>1</v>
      </c>
      <c r="AI27" s="20">
        <v>0</v>
      </c>
      <c r="AJ27" s="20">
        <v>0</v>
      </c>
      <c r="AK27" s="20">
        <v>63</v>
      </c>
      <c r="AL27" s="20">
        <v>24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1</v>
      </c>
      <c r="AT27" s="20">
        <v>0</v>
      </c>
      <c r="AU27" s="20">
        <v>0</v>
      </c>
      <c r="AV27" s="20">
        <v>0</v>
      </c>
      <c r="AW27" s="20">
        <v>2</v>
      </c>
      <c r="AX27" s="20">
        <v>1</v>
      </c>
    </row>
    <row r="28" spans="2:50" ht="20.100000000000001" customHeight="1" thickBot="1" x14ac:dyDescent="0.25">
      <c r="B28" s="6" t="s">
        <v>38</v>
      </c>
      <c r="C28" s="21">
        <v>278</v>
      </c>
      <c r="D28" s="21">
        <v>37</v>
      </c>
      <c r="E28" s="21">
        <v>0</v>
      </c>
      <c r="F28" s="21">
        <v>0</v>
      </c>
      <c r="G28" s="21">
        <v>274</v>
      </c>
      <c r="H28" s="21">
        <v>396</v>
      </c>
      <c r="I28" s="21">
        <v>88</v>
      </c>
      <c r="J28" s="21">
        <v>36</v>
      </c>
      <c r="K28" s="21">
        <v>0</v>
      </c>
      <c r="L28" s="21">
        <v>0</v>
      </c>
      <c r="M28" s="21">
        <v>124</v>
      </c>
      <c r="N28" s="21">
        <v>1</v>
      </c>
      <c r="O28" s="21">
        <v>1</v>
      </c>
      <c r="P28" s="21">
        <v>0</v>
      </c>
      <c r="Q28" s="21">
        <v>0</v>
      </c>
      <c r="R28" s="21">
        <v>0</v>
      </c>
      <c r="S28" s="21">
        <v>0</v>
      </c>
      <c r="T28" s="21">
        <v>2</v>
      </c>
      <c r="U28" s="21">
        <v>134</v>
      </c>
      <c r="V28" s="21">
        <v>1</v>
      </c>
      <c r="W28" s="21">
        <v>0</v>
      </c>
      <c r="X28" s="21">
        <v>0</v>
      </c>
      <c r="Y28" s="21">
        <v>100</v>
      </c>
      <c r="Z28" s="21">
        <v>309</v>
      </c>
      <c r="AA28" s="21">
        <v>50</v>
      </c>
      <c r="AB28" s="21">
        <v>0</v>
      </c>
      <c r="AC28" s="21">
        <v>0</v>
      </c>
      <c r="AD28" s="21">
        <v>0</v>
      </c>
      <c r="AE28" s="21">
        <v>47</v>
      </c>
      <c r="AF28" s="21">
        <v>79</v>
      </c>
      <c r="AG28" s="21">
        <v>5</v>
      </c>
      <c r="AH28" s="21">
        <v>0</v>
      </c>
      <c r="AI28" s="21">
        <v>0</v>
      </c>
      <c r="AJ28" s="21">
        <v>0</v>
      </c>
      <c r="AK28" s="21">
        <v>3</v>
      </c>
      <c r="AL28" s="21">
        <v>5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</row>
    <row r="29" spans="2:50" ht="20.100000000000001" customHeight="1" thickBot="1" x14ac:dyDescent="0.25">
      <c r="B29" s="7" t="s">
        <v>39</v>
      </c>
      <c r="C29" s="9">
        <f>SUM(C12:C28)</f>
        <v>48501</v>
      </c>
      <c r="D29" s="9">
        <f t="shared" ref="D29:AX29" si="0">SUM(D12:D28)</f>
        <v>5799</v>
      </c>
      <c r="E29" s="9">
        <f t="shared" si="0"/>
        <v>2867</v>
      </c>
      <c r="F29" s="9">
        <f t="shared" si="0"/>
        <v>446</v>
      </c>
      <c r="G29" s="9">
        <f t="shared" si="0"/>
        <v>57619</v>
      </c>
      <c r="H29" s="9">
        <f t="shared" si="0"/>
        <v>47222</v>
      </c>
      <c r="I29" s="9">
        <f t="shared" si="0"/>
        <v>13836</v>
      </c>
      <c r="J29" s="9">
        <f t="shared" si="0"/>
        <v>1998</v>
      </c>
      <c r="K29" s="9">
        <f t="shared" si="0"/>
        <v>64</v>
      </c>
      <c r="L29" s="9">
        <f t="shared" si="0"/>
        <v>25</v>
      </c>
      <c r="M29" s="9">
        <f t="shared" si="0"/>
        <v>15902</v>
      </c>
      <c r="N29" s="9">
        <f t="shared" si="0"/>
        <v>332</v>
      </c>
      <c r="O29" s="9">
        <f t="shared" si="0"/>
        <v>113</v>
      </c>
      <c r="P29" s="9">
        <f t="shared" si="0"/>
        <v>4</v>
      </c>
      <c r="Q29" s="9">
        <f t="shared" si="0"/>
        <v>5</v>
      </c>
      <c r="R29" s="9">
        <f t="shared" si="0"/>
        <v>6</v>
      </c>
      <c r="S29" s="9">
        <f t="shared" si="0"/>
        <v>111</v>
      </c>
      <c r="T29" s="9">
        <f t="shared" si="0"/>
        <v>333</v>
      </c>
      <c r="U29" s="9">
        <f t="shared" si="0"/>
        <v>24090</v>
      </c>
      <c r="V29" s="9">
        <f t="shared" si="0"/>
        <v>3727</v>
      </c>
      <c r="W29" s="9">
        <f t="shared" si="0"/>
        <v>2787</v>
      </c>
      <c r="X29" s="9">
        <f t="shared" si="0"/>
        <v>336</v>
      </c>
      <c r="Y29" s="9">
        <f t="shared" si="0"/>
        <v>31129</v>
      </c>
      <c r="Z29" s="9">
        <f t="shared" si="0"/>
        <v>31519</v>
      </c>
      <c r="AA29" s="9">
        <f t="shared" si="0"/>
        <v>8610</v>
      </c>
      <c r="AB29" s="9">
        <f t="shared" si="0"/>
        <v>0</v>
      </c>
      <c r="AC29" s="9">
        <f t="shared" si="0"/>
        <v>0</v>
      </c>
      <c r="AD29" s="9">
        <f t="shared" si="0"/>
        <v>64</v>
      </c>
      <c r="AE29" s="9">
        <f t="shared" si="0"/>
        <v>8468</v>
      </c>
      <c r="AF29" s="9">
        <f t="shared" si="0"/>
        <v>13566</v>
      </c>
      <c r="AG29" s="9">
        <f t="shared" si="0"/>
        <v>1820</v>
      </c>
      <c r="AH29" s="9">
        <f t="shared" si="0"/>
        <v>69</v>
      </c>
      <c r="AI29" s="9">
        <f t="shared" si="0"/>
        <v>11</v>
      </c>
      <c r="AJ29" s="9">
        <f t="shared" si="0"/>
        <v>15</v>
      </c>
      <c r="AK29" s="9">
        <f t="shared" si="0"/>
        <v>1983</v>
      </c>
      <c r="AL29" s="9">
        <f t="shared" si="0"/>
        <v>1351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32</v>
      </c>
      <c r="AT29" s="9">
        <f t="shared" si="0"/>
        <v>1</v>
      </c>
      <c r="AU29" s="9">
        <f t="shared" si="0"/>
        <v>0</v>
      </c>
      <c r="AV29" s="9">
        <f t="shared" si="0"/>
        <v>0</v>
      </c>
      <c r="AW29" s="9">
        <f t="shared" si="0"/>
        <v>26</v>
      </c>
      <c r="AX29" s="9">
        <f t="shared" si="0"/>
        <v>121</v>
      </c>
    </row>
    <row r="30" spans="2:50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D10:E10"/>
    <mergeCell ref="C10:C11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69" t="s">
        <v>68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9">
        <v>9170</v>
      </c>
      <c r="D11" s="19">
        <v>2</v>
      </c>
      <c r="E11" s="19">
        <v>0</v>
      </c>
      <c r="F11" s="19">
        <v>1</v>
      </c>
      <c r="G11" s="19">
        <v>4243</v>
      </c>
      <c r="H11" s="19">
        <v>1889</v>
      </c>
      <c r="I11" s="19">
        <v>471</v>
      </c>
      <c r="J11" s="19">
        <v>428</v>
      </c>
      <c r="K11" s="19">
        <v>48</v>
      </c>
      <c r="L11" s="19">
        <v>129</v>
      </c>
      <c r="M11" s="19">
        <v>24</v>
      </c>
      <c r="N11" s="19">
        <v>47</v>
      </c>
      <c r="O11" s="19">
        <v>12</v>
      </c>
      <c r="P11" s="19">
        <v>625</v>
      </c>
      <c r="Q11" s="19">
        <v>1029</v>
      </c>
      <c r="R11" s="19">
        <v>222</v>
      </c>
    </row>
    <row r="12" spans="2:18" ht="20.100000000000001" customHeight="1" thickBot="1" x14ac:dyDescent="0.25">
      <c r="B12" s="4" t="s">
        <v>23</v>
      </c>
      <c r="C12" s="20">
        <v>963</v>
      </c>
      <c r="D12" s="20">
        <v>0</v>
      </c>
      <c r="E12" s="20">
        <v>0</v>
      </c>
      <c r="F12" s="20">
        <v>0</v>
      </c>
      <c r="G12" s="20">
        <v>376</v>
      </c>
      <c r="H12" s="20">
        <v>172</v>
      </c>
      <c r="I12" s="20">
        <v>67</v>
      </c>
      <c r="J12" s="20">
        <v>69</v>
      </c>
      <c r="K12" s="20">
        <v>5</v>
      </c>
      <c r="L12" s="20">
        <v>11</v>
      </c>
      <c r="M12" s="20">
        <v>13</v>
      </c>
      <c r="N12" s="20">
        <v>15</v>
      </c>
      <c r="O12" s="20">
        <v>28</v>
      </c>
      <c r="P12" s="20">
        <v>71</v>
      </c>
      <c r="Q12" s="20">
        <v>110</v>
      </c>
      <c r="R12" s="20">
        <v>26</v>
      </c>
    </row>
    <row r="13" spans="2:18" ht="20.100000000000001" customHeight="1" thickBot="1" x14ac:dyDescent="0.25">
      <c r="B13" s="4" t="s">
        <v>24</v>
      </c>
      <c r="C13" s="20">
        <v>727</v>
      </c>
      <c r="D13" s="20">
        <v>0</v>
      </c>
      <c r="E13" s="20">
        <v>0</v>
      </c>
      <c r="F13" s="20">
        <v>0</v>
      </c>
      <c r="G13" s="20">
        <v>241</v>
      </c>
      <c r="H13" s="20">
        <v>194</v>
      </c>
      <c r="I13" s="20">
        <v>63</v>
      </c>
      <c r="J13" s="20">
        <v>51</v>
      </c>
      <c r="K13" s="20">
        <v>8</v>
      </c>
      <c r="L13" s="20">
        <v>10</v>
      </c>
      <c r="M13" s="20">
        <v>1</v>
      </c>
      <c r="N13" s="20">
        <v>0</v>
      </c>
      <c r="O13" s="20">
        <v>10</v>
      </c>
      <c r="P13" s="20">
        <v>55</v>
      </c>
      <c r="Q13" s="20">
        <v>83</v>
      </c>
      <c r="R13" s="20">
        <v>11</v>
      </c>
    </row>
    <row r="14" spans="2:18" ht="20.100000000000001" customHeight="1" thickBot="1" x14ac:dyDescent="0.25">
      <c r="B14" s="4" t="s">
        <v>25</v>
      </c>
      <c r="C14" s="20">
        <v>1823</v>
      </c>
      <c r="D14" s="20">
        <v>0</v>
      </c>
      <c r="E14" s="20">
        <v>0</v>
      </c>
      <c r="F14" s="20">
        <v>0</v>
      </c>
      <c r="G14" s="20">
        <v>919</v>
      </c>
      <c r="H14" s="20">
        <v>227</v>
      </c>
      <c r="I14" s="20">
        <v>101</v>
      </c>
      <c r="J14" s="20">
        <v>140</v>
      </c>
      <c r="K14" s="20">
        <v>42</v>
      </c>
      <c r="L14" s="20">
        <v>10</v>
      </c>
      <c r="M14" s="20">
        <v>7</v>
      </c>
      <c r="N14" s="20">
        <v>26</v>
      </c>
      <c r="O14" s="20">
        <v>20</v>
      </c>
      <c r="P14" s="20">
        <v>198</v>
      </c>
      <c r="Q14" s="20">
        <v>131</v>
      </c>
      <c r="R14" s="20">
        <v>2</v>
      </c>
    </row>
    <row r="15" spans="2:18" ht="20.100000000000001" customHeight="1" thickBot="1" x14ac:dyDescent="0.25">
      <c r="B15" s="4" t="s">
        <v>26</v>
      </c>
      <c r="C15" s="20">
        <v>2289</v>
      </c>
      <c r="D15" s="20">
        <v>0</v>
      </c>
      <c r="E15" s="20">
        <v>0</v>
      </c>
      <c r="F15" s="20">
        <v>0</v>
      </c>
      <c r="G15" s="20">
        <v>1177</v>
      </c>
      <c r="H15" s="20">
        <v>327</v>
      </c>
      <c r="I15" s="20">
        <v>62</v>
      </c>
      <c r="J15" s="20">
        <v>246</v>
      </c>
      <c r="K15" s="20">
        <v>18</v>
      </c>
      <c r="L15" s="20">
        <v>39</v>
      </c>
      <c r="M15" s="20">
        <v>17</v>
      </c>
      <c r="N15" s="20">
        <v>26</v>
      </c>
      <c r="O15" s="20">
        <v>3</v>
      </c>
      <c r="P15" s="20">
        <v>214</v>
      </c>
      <c r="Q15" s="20">
        <v>123</v>
      </c>
      <c r="R15" s="20">
        <v>37</v>
      </c>
    </row>
    <row r="16" spans="2:18" ht="20.100000000000001" customHeight="1" thickBot="1" x14ac:dyDescent="0.25">
      <c r="B16" s="4" t="s">
        <v>27</v>
      </c>
      <c r="C16" s="20">
        <v>565</v>
      </c>
      <c r="D16" s="20">
        <v>1</v>
      </c>
      <c r="E16" s="20">
        <v>0</v>
      </c>
      <c r="F16" s="20">
        <v>0</v>
      </c>
      <c r="G16" s="20">
        <v>189</v>
      </c>
      <c r="H16" s="20">
        <v>157</v>
      </c>
      <c r="I16" s="20">
        <v>5</v>
      </c>
      <c r="J16" s="20">
        <v>37</v>
      </c>
      <c r="K16" s="20">
        <v>1</v>
      </c>
      <c r="L16" s="20">
        <v>23</v>
      </c>
      <c r="M16" s="20">
        <v>2</v>
      </c>
      <c r="N16" s="20">
        <v>0</v>
      </c>
      <c r="O16" s="20">
        <v>0</v>
      </c>
      <c r="P16" s="20">
        <v>93</v>
      </c>
      <c r="Q16" s="20">
        <v>44</v>
      </c>
      <c r="R16" s="20">
        <v>13</v>
      </c>
    </row>
    <row r="17" spans="2:18" ht="20.100000000000001" customHeight="1" thickBot="1" x14ac:dyDescent="0.25">
      <c r="B17" s="4" t="s">
        <v>28</v>
      </c>
      <c r="C17" s="20">
        <v>1415</v>
      </c>
      <c r="D17" s="20">
        <v>0</v>
      </c>
      <c r="E17" s="20">
        <v>0</v>
      </c>
      <c r="F17" s="20">
        <v>0</v>
      </c>
      <c r="G17" s="20">
        <v>637</v>
      </c>
      <c r="H17" s="20">
        <v>268</v>
      </c>
      <c r="I17" s="20">
        <v>54</v>
      </c>
      <c r="J17" s="20">
        <v>57</v>
      </c>
      <c r="K17" s="20">
        <v>22</v>
      </c>
      <c r="L17" s="20">
        <v>33</v>
      </c>
      <c r="M17" s="20">
        <v>8</v>
      </c>
      <c r="N17" s="20">
        <v>35</v>
      </c>
      <c r="O17" s="20">
        <v>16</v>
      </c>
      <c r="P17" s="20">
        <v>75</v>
      </c>
      <c r="Q17" s="20">
        <v>191</v>
      </c>
      <c r="R17" s="20">
        <v>19</v>
      </c>
    </row>
    <row r="18" spans="2:18" ht="20.100000000000001" customHeight="1" thickBot="1" x14ac:dyDescent="0.25">
      <c r="B18" s="4" t="s">
        <v>29</v>
      </c>
      <c r="C18" s="20">
        <v>2028</v>
      </c>
      <c r="D18" s="20">
        <v>0</v>
      </c>
      <c r="E18" s="20">
        <v>0</v>
      </c>
      <c r="F18" s="20">
        <v>0</v>
      </c>
      <c r="G18" s="20">
        <v>801</v>
      </c>
      <c r="H18" s="20">
        <v>366</v>
      </c>
      <c r="I18" s="20">
        <v>208</v>
      </c>
      <c r="J18" s="20">
        <v>47</v>
      </c>
      <c r="K18" s="20">
        <v>1</v>
      </c>
      <c r="L18" s="20">
        <v>7</v>
      </c>
      <c r="M18" s="20">
        <v>25</v>
      </c>
      <c r="N18" s="20">
        <v>10</v>
      </c>
      <c r="O18" s="20">
        <v>0</v>
      </c>
      <c r="P18" s="20">
        <v>209</v>
      </c>
      <c r="Q18" s="20">
        <v>337</v>
      </c>
      <c r="R18" s="20">
        <v>17</v>
      </c>
    </row>
    <row r="19" spans="2:18" ht="20.100000000000001" customHeight="1" thickBot="1" x14ac:dyDescent="0.25">
      <c r="B19" s="4" t="s">
        <v>30</v>
      </c>
      <c r="C19" s="20">
        <v>7202</v>
      </c>
      <c r="D19" s="20">
        <v>8</v>
      </c>
      <c r="E19" s="20">
        <v>0</v>
      </c>
      <c r="F19" s="20">
        <v>0</v>
      </c>
      <c r="G19" s="20">
        <v>3090</v>
      </c>
      <c r="H19" s="20">
        <v>1417</v>
      </c>
      <c r="I19" s="20">
        <v>485</v>
      </c>
      <c r="J19" s="20">
        <v>437</v>
      </c>
      <c r="K19" s="20">
        <v>142</v>
      </c>
      <c r="L19" s="20">
        <v>76</v>
      </c>
      <c r="M19" s="20">
        <v>69</v>
      </c>
      <c r="N19" s="20">
        <v>90</v>
      </c>
      <c r="O19" s="20">
        <v>47</v>
      </c>
      <c r="P19" s="20">
        <v>337</v>
      </c>
      <c r="Q19" s="20">
        <v>665</v>
      </c>
      <c r="R19" s="20">
        <v>339</v>
      </c>
    </row>
    <row r="20" spans="2:18" ht="20.100000000000001" customHeight="1" thickBot="1" x14ac:dyDescent="0.25">
      <c r="B20" s="4" t="s">
        <v>31</v>
      </c>
      <c r="C20" s="20">
        <v>6340</v>
      </c>
      <c r="D20" s="20">
        <v>6</v>
      </c>
      <c r="E20" s="20">
        <v>0</v>
      </c>
      <c r="F20" s="20">
        <v>0</v>
      </c>
      <c r="G20" s="20">
        <v>3174</v>
      </c>
      <c r="H20" s="20">
        <v>795</v>
      </c>
      <c r="I20" s="20">
        <v>184</v>
      </c>
      <c r="J20" s="20">
        <v>297</v>
      </c>
      <c r="K20" s="20">
        <v>40</v>
      </c>
      <c r="L20" s="20">
        <v>54</v>
      </c>
      <c r="M20" s="20">
        <v>19</v>
      </c>
      <c r="N20" s="20">
        <v>76</v>
      </c>
      <c r="O20" s="20">
        <v>21</v>
      </c>
      <c r="P20" s="20">
        <v>520</v>
      </c>
      <c r="Q20" s="20">
        <v>1078</v>
      </c>
      <c r="R20" s="20">
        <v>76</v>
      </c>
    </row>
    <row r="21" spans="2:18" ht="20.100000000000001" customHeight="1" thickBot="1" x14ac:dyDescent="0.25">
      <c r="B21" s="4" t="s">
        <v>32</v>
      </c>
      <c r="C21" s="20">
        <v>729</v>
      </c>
      <c r="D21" s="20">
        <v>0</v>
      </c>
      <c r="E21" s="20">
        <v>0</v>
      </c>
      <c r="F21" s="20">
        <v>0</v>
      </c>
      <c r="G21" s="20">
        <v>296</v>
      </c>
      <c r="H21" s="20">
        <v>135</v>
      </c>
      <c r="I21" s="20">
        <v>15</v>
      </c>
      <c r="J21" s="20">
        <v>40</v>
      </c>
      <c r="K21" s="20">
        <v>8</v>
      </c>
      <c r="L21" s="20">
        <v>45</v>
      </c>
      <c r="M21" s="20">
        <v>1</v>
      </c>
      <c r="N21" s="20">
        <v>2</v>
      </c>
      <c r="O21" s="20">
        <v>3</v>
      </c>
      <c r="P21" s="20">
        <v>126</v>
      </c>
      <c r="Q21" s="20">
        <v>55</v>
      </c>
      <c r="R21" s="20">
        <v>3</v>
      </c>
    </row>
    <row r="22" spans="2:18" ht="20.100000000000001" customHeight="1" thickBot="1" x14ac:dyDescent="0.25">
      <c r="B22" s="4" t="s">
        <v>33</v>
      </c>
      <c r="C22" s="20">
        <v>1715</v>
      </c>
      <c r="D22" s="20">
        <v>0</v>
      </c>
      <c r="E22" s="20">
        <v>0</v>
      </c>
      <c r="F22" s="20">
        <v>1</v>
      </c>
      <c r="G22" s="20">
        <v>564</v>
      </c>
      <c r="H22" s="20">
        <v>544</v>
      </c>
      <c r="I22" s="20">
        <v>55</v>
      </c>
      <c r="J22" s="20">
        <v>96</v>
      </c>
      <c r="K22" s="20">
        <v>18</v>
      </c>
      <c r="L22" s="20">
        <v>47</v>
      </c>
      <c r="M22" s="20">
        <v>0</v>
      </c>
      <c r="N22" s="20">
        <v>16</v>
      </c>
      <c r="O22" s="20">
        <v>6</v>
      </c>
      <c r="P22" s="20">
        <v>100</v>
      </c>
      <c r="Q22" s="20">
        <v>192</v>
      </c>
      <c r="R22" s="20">
        <v>76</v>
      </c>
    </row>
    <row r="23" spans="2:18" ht="20.100000000000001" customHeight="1" thickBot="1" x14ac:dyDescent="0.25">
      <c r="B23" s="4" t="s">
        <v>34</v>
      </c>
      <c r="C23" s="20">
        <v>6985</v>
      </c>
      <c r="D23" s="20">
        <v>1</v>
      </c>
      <c r="E23" s="20">
        <v>0</v>
      </c>
      <c r="F23" s="20">
        <v>1</v>
      </c>
      <c r="G23" s="20">
        <v>3644</v>
      </c>
      <c r="H23" s="20">
        <v>495</v>
      </c>
      <c r="I23" s="20">
        <v>402</v>
      </c>
      <c r="J23" s="20">
        <v>437</v>
      </c>
      <c r="K23" s="20">
        <v>68</v>
      </c>
      <c r="L23" s="20">
        <v>166</v>
      </c>
      <c r="M23" s="20">
        <v>56</v>
      </c>
      <c r="N23" s="20">
        <v>9</v>
      </c>
      <c r="O23" s="20">
        <v>24</v>
      </c>
      <c r="P23" s="20">
        <v>435</v>
      </c>
      <c r="Q23" s="20">
        <v>986</v>
      </c>
      <c r="R23" s="20">
        <v>261</v>
      </c>
    </row>
    <row r="24" spans="2:18" ht="20.100000000000001" customHeight="1" thickBot="1" x14ac:dyDescent="0.25">
      <c r="B24" s="4" t="s">
        <v>35</v>
      </c>
      <c r="C24" s="20">
        <v>1935</v>
      </c>
      <c r="D24" s="20">
        <v>0</v>
      </c>
      <c r="E24" s="20">
        <v>0</v>
      </c>
      <c r="F24" s="20">
        <v>0</v>
      </c>
      <c r="G24" s="20">
        <v>1193</v>
      </c>
      <c r="H24" s="20">
        <v>219</v>
      </c>
      <c r="I24" s="20">
        <v>37</v>
      </c>
      <c r="J24" s="20">
        <v>63</v>
      </c>
      <c r="K24" s="20">
        <v>4</v>
      </c>
      <c r="L24" s="20">
        <v>16</v>
      </c>
      <c r="M24" s="20">
        <v>14</v>
      </c>
      <c r="N24" s="20">
        <v>19</v>
      </c>
      <c r="O24" s="20">
        <v>5</v>
      </c>
      <c r="P24" s="20">
        <v>176</v>
      </c>
      <c r="Q24" s="20">
        <v>173</v>
      </c>
      <c r="R24" s="20">
        <v>16</v>
      </c>
    </row>
    <row r="25" spans="2:18" ht="20.100000000000001" customHeight="1" thickBot="1" x14ac:dyDescent="0.25">
      <c r="B25" s="4" t="s">
        <v>36</v>
      </c>
      <c r="C25" s="20">
        <v>514</v>
      </c>
      <c r="D25" s="20">
        <v>0</v>
      </c>
      <c r="E25" s="20">
        <v>0</v>
      </c>
      <c r="F25" s="20">
        <v>0</v>
      </c>
      <c r="G25" s="20">
        <v>248</v>
      </c>
      <c r="H25" s="20">
        <v>102</v>
      </c>
      <c r="I25" s="20">
        <v>4</v>
      </c>
      <c r="J25" s="20">
        <v>18</v>
      </c>
      <c r="K25" s="20">
        <v>1</v>
      </c>
      <c r="L25" s="20">
        <v>0</v>
      </c>
      <c r="M25" s="20">
        <v>0</v>
      </c>
      <c r="N25" s="20">
        <v>2</v>
      </c>
      <c r="O25" s="20">
        <v>1</v>
      </c>
      <c r="P25" s="20">
        <v>21</v>
      </c>
      <c r="Q25" s="20">
        <v>82</v>
      </c>
      <c r="R25" s="20">
        <v>35</v>
      </c>
    </row>
    <row r="26" spans="2:18" ht="20.100000000000001" customHeight="1" thickBot="1" x14ac:dyDescent="0.25">
      <c r="B26" s="5" t="s">
        <v>37</v>
      </c>
      <c r="C26" s="20">
        <v>1612</v>
      </c>
      <c r="D26" s="20">
        <v>1</v>
      </c>
      <c r="E26" s="20">
        <v>0</v>
      </c>
      <c r="F26" s="20">
        <v>0</v>
      </c>
      <c r="G26" s="20">
        <v>790</v>
      </c>
      <c r="H26" s="20">
        <v>101</v>
      </c>
      <c r="I26" s="20">
        <v>149</v>
      </c>
      <c r="J26" s="20">
        <v>161</v>
      </c>
      <c r="K26" s="20">
        <v>26</v>
      </c>
      <c r="L26" s="20">
        <v>6</v>
      </c>
      <c r="M26" s="20">
        <v>3</v>
      </c>
      <c r="N26" s="20">
        <v>10</v>
      </c>
      <c r="O26" s="20">
        <v>8</v>
      </c>
      <c r="P26" s="20">
        <v>208</v>
      </c>
      <c r="Q26" s="20">
        <v>97</v>
      </c>
      <c r="R26" s="20">
        <v>52</v>
      </c>
    </row>
    <row r="27" spans="2:18" ht="20.100000000000001" customHeight="1" thickBot="1" x14ac:dyDescent="0.25">
      <c r="B27" s="6" t="s">
        <v>38</v>
      </c>
      <c r="C27" s="21">
        <v>234</v>
      </c>
      <c r="D27" s="21">
        <v>0</v>
      </c>
      <c r="E27" s="21">
        <v>0</v>
      </c>
      <c r="F27" s="21">
        <v>0</v>
      </c>
      <c r="G27" s="21">
        <v>56</v>
      </c>
      <c r="H27" s="21">
        <v>47</v>
      </c>
      <c r="I27" s="21">
        <v>72</v>
      </c>
      <c r="J27" s="21">
        <v>1</v>
      </c>
      <c r="K27" s="21">
        <v>9</v>
      </c>
      <c r="L27" s="21">
        <v>0</v>
      </c>
      <c r="M27" s="21">
        <v>0</v>
      </c>
      <c r="N27" s="21">
        <v>1</v>
      </c>
      <c r="O27" s="21">
        <v>1</v>
      </c>
      <c r="P27" s="21">
        <v>29</v>
      </c>
      <c r="Q27" s="21">
        <v>15</v>
      </c>
      <c r="R27" s="21">
        <v>3</v>
      </c>
    </row>
    <row r="28" spans="2:18" ht="20.100000000000001" customHeight="1" thickBot="1" x14ac:dyDescent="0.25">
      <c r="B28" s="7" t="s">
        <v>39</v>
      </c>
      <c r="C28" s="9">
        <f>SUM(C11:C27)</f>
        <v>46246</v>
      </c>
      <c r="D28" s="9">
        <f t="shared" ref="D28:R28" si="0">SUM(D11:D27)</f>
        <v>19</v>
      </c>
      <c r="E28" s="9">
        <f t="shared" si="0"/>
        <v>0</v>
      </c>
      <c r="F28" s="9">
        <f t="shared" si="0"/>
        <v>3</v>
      </c>
      <c r="G28" s="9">
        <f t="shared" si="0"/>
        <v>21638</v>
      </c>
      <c r="H28" s="9">
        <f t="shared" si="0"/>
        <v>7455</v>
      </c>
      <c r="I28" s="9">
        <f t="shared" si="0"/>
        <v>2434</v>
      </c>
      <c r="J28" s="9">
        <f t="shared" si="0"/>
        <v>2625</v>
      </c>
      <c r="K28" s="9">
        <f t="shared" si="0"/>
        <v>461</v>
      </c>
      <c r="L28" s="9">
        <f t="shared" si="0"/>
        <v>672</v>
      </c>
      <c r="M28" s="9">
        <f t="shared" si="0"/>
        <v>259</v>
      </c>
      <c r="N28" s="9">
        <f t="shared" si="0"/>
        <v>384</v>
      </c>
      <c r="O28" s="9">
        <f t="shared" si="0"/>
        <v>205</v>
      </c>
      <c r="P28" s="9">
        <f t="shared" si="0"/>
        <v>3492</v>
      </c>
      <c r="Q28" s="9">
        <f t="shared" si="0"/>
        <v>5391</v>
      </c>
      <c r="R28" s="9">
        <f t="shared" si="0"/>
        <v>1208</v>
      </c>
    </row>
    <row r="29" spans="2:1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76" t="s">
        <v>69</v>
      </c>
      <c r="D9" s="69"/>
      <c r="E9" s="69"/>
      <c r="F9" s="77"/>
      <c r="G9" s="76" t="s">
        <v>70</v>
      </c>
      <c r="H9" s="69"/>
      <c r="I9" s="69"/>
      <c r="J9" s="77"/>
      <c r="K9" s="76" t="s">
        <v>71</v>
      </c>
      <c r="L9" s="69"/>
      <c r="M9" s="69"/>
      <c r="N9" s="69"/>
      <c r="O9" s="69"/>
      <c r="P9" s="77"/>
      <c r="Q9" s="76" t="s">
        <v>72</v>
      </c>
      <c r="R9" s="69"/>
      <c r="S9" s="69"/>
      <c r="T9" s="69"/>
      <c r="U9" s="69"/>
      <c r="V9" s="7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9">
        <v>522</v>
      </c>
      <c r="D11" s="19">
        <v>173</v>
      </c>
      <c r="E11" s="19">
        <v>260</v>
      </c>
      <c r="F11" s="19">
        <v>89</v>
      </c>
      <c r="G11" s="19">
        <v>177</v>
      </c>
      <c r="H11" s="19">
        <v>0</v>
      </c>
      <c r="I11" s="19">
        <v>176</v>
      </c>
      <c r="J11" s="19">
        <v>37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243</v>
      </c>
      <c r="R11" s="19">
        <v>259</v>
      </c>
      <c r="S11" s="19">
        <v>16</v>
      </c>
      <c r="T11" s="19">
        <v>16</v>
      </c>
      <c r="U11" s="19">
        <v>198</v>
      </c>
      <c r="V11" s="19">
        <v>497</v>
      </c>
    </row>
    <row r="12" spans="2:22" ht="20.100000000000001" customHeight="1" thickBot="1" x14ac:dyDescent="0.25">
      <c r="B12" s="4" t="s">
        <v>23</v>
      </c>
      <c r="C12" s="20">
        <v>52</v>
      </c>
      <c r="D12" s="20">
        <v>19</v>
      </c>
      <c r="E12" s="20">
        <v>32</v>
      </c>
      <c r="F12" s="20">
        <v>1</v>
      </c>
      <c r="G12" s="20">
        <v>29</v>
      </c>
      <c r="H12" s="20">
        <v>0</v>
      </c>
      <c r="I12" s="20">
        <v>29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36</v>
      </c>
      <c r="R12" s="20">
        <v>36</v>
      </c>
      <c r="S12" s="20">
        <v>0</v>
      </c>
      <c r="T12" s="20">
        <v>0</v>
      </c>
      <c r="U12" s="20">
        <v>34</v>
      </c>
      <c r="V12" s="20">
        <v>87</v>
      </c>
    </row>
    <row r="13" spans="2:22" ht="20.100000000000001" customHeight="1" thickBot="1" x14ac:dyDescent="0.25">
      <c r="B13" s="4" t="s">
        <v>24</v>
      </c>
      <c r="C13" s="20">
        <v>28</v>
      </c>
      <c r="D13" s="20">
        <v>10</v>
      </c>
      <c r="E13" s="20">
        <v>5</v>
      </c>
      <c r="F13" s="20">
        <v>13</v>
      </c>
      <c r="G13" s="20">
        <v>11</v>
      </c>
      <c r="H13" s="20">
        <v>0</v>
      </c>
      <c r="I13" s="20">
        <v>12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5</v>
      </c>
      <c r="R13" s="20">
        <v>7</v>
      </c>
      <c r="S13" s="20">
        <v>0</v>
      </c>
      <c r="T13" s="20">
        <v>0</v>
      </c>
      <c r="U13" s="20">
        <v>13</v>
      </c>
      <c r="V13" s="20">
        <v>35</v>
      </c>
    </row>
    <row r="14" spans="2:22" ht="20.100000000000001" customHeight="1" thickBot="1" x14ac:dyDescent="0.25">
      <c r="B14" s="4" t="s">
        <v>25</v>
      </c>
      <c r="C14" s="20">
        <v>42</v>
      </c>
      <c r="D14" s="20">
        <v>28</v>
      </c>
      <c r="E14" s="20">
        <v>14</v>
      </c>
      <c r="F14" s="20">
        <v>0</v>
      </c>
      <c r="G14" s="20">
        <v>18</v>
      </c>
      <c r="H14" s="20">
        <v>0</v>
      </c>
      <c r="I14" s="20">
        <v>18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12</v>
      </c>
      <c r="R14" s="20">
        <v>16</v>
      </c>
      <c r="S14" s="20">
        <v>0</v>
      </c>
      <c r="T14" s="20">
        <v>0</v>
      </c>
      <c r="U14" s="20">
        <v>13</v>
      </c>
      <c r="V14" s="20">
        <v>53</v>
      </c>
    </row>
    <row r="15" spans="2:22" ht="20.100000000000001" customHeight="1" thickBot="1" x14ac:dyDescent="0.25">
      <c r="B15" s="4" t="s">
        <v>26</v>
      </c>
      <c r="C15" s="20">
        <v>279</v>
      </c>
      <c r="D15" s="20">
        <v>77</v>
      </c>
      <c r="E15" s="20">
        <v>167</v>
      </c>
      <c r="F15" s="20">
        <v>35</v>
      </c>
      <c r="G15" s="20">
        <v>177</v>
      </c>
      <c r="H15" s="20">
        <v>0</v>
      </c>
      <c r="I15" s="20">
        <v>175</v>
      </c>
      <c r="J15" s="20">
        <v>27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144</v>
      </c>
      <c r="R15" s="20">
        <v>150</v>
      </c>
      <c r="S15" s="20">
        <v>1</v>
      </c>
      <c r="T15" s="20">
        <v>4</v>
      </c>
      <c r="U15" s="20">
        <v>125</v>
      </c>
      <c r="V15" s="20">
        <v>293</v>
      </c>
    </row>
    <row r="16" spans="2:22" ht="20.100000000000001" customHeight="1" thickBot="1" x14ac:dyDescent="0.25">
      <c r="B16" s="4" t="s">
        <v>27</v>
      </c>
      <c r="C16" s="20">
        <v>18</v>
      </c>
      <c r="D16" s="20">
        <v>10</v>
      </c>
      <c r="E16" s="20">
        <v>1</v>
      </c>
      <c r="F16" s="20">
        <v>7</v>
      </c>
      <c r="G16" s="20">
        <v>5</v>
      </c>
      <c r="H16" s="20">
        <v>0</v>
      </c>
      <c r="I16" s="20">
        <v>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7</v>
      </c>
      <c r="R16" s="20">
        <v>7</v>
      </c>
      <c r="S16" s="20">
        <v>0</v>
      </c>
      <c r="T16" s="20">
        <v>2</v>
      </c>
      <c r="U16" s="20">
        <v>4</v>
      </c>
      <c r="V16" s="20">
        <v>21</v>
      </c>
    </row>
    <row r="17" spans="2:22" ht="20.100000000000001" customHeight="1" thickBot="1" x14ac:dyDescent="0.25">
      <c r="B17" s="4" t="s">
        <v>28</v>
      </c>
      <c r="C17" s="20">
        <v>108</v>
      </c>
      <c r="D17" s="20">
        <v>21</v>
      </c>
      <c r="E17" s="20">
        <v>4</v>
      </c>
      <c r="F17" s="20">
        <v>83</v>
      </c>
      <c r="G17" s="20">
        <v>14</v>
      </c>
      <c r="H17" s="20">
        <v>0</v>
      </c>
      <c r="I17" s="20">
        <v>15</v>
      </c>
      <c r="J17" s="20">
        <v>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19</v>
      </c>
      <c r="R17" s="20">
        <v>19</v>
      </c>
      <c r="S17" s="20">
        <v>0</v>
      </c>
      <c r="T17" s="20">
        <v>2</v>
      </c>
      <c r="U17" s="20">
        <v>11</v>
      </c>
      <c r="V17" s="20">
        <v>51</v>
      </c>
    </row>
    <row r="18" spans="2:22" ht="20.100000000000001" customHeight="1" thickBot="1" x14ac:dyDescent="0.25">
      <c r="B18" s="4" t="s">
        <v>29</v>
      </c>
      <c r="C18" s="20">
        <v>62</v>
      </c>
      <c r="D18" s="20">
        <v>23</v>
      </c>
      <c r="E18" s="20">
        <v>18</v>
      </c>
      <c r="F18" s="20">
        <v>21</v>
      </c>
      <c r="G18" s="20">
        <v>15</v>
      </c>
      <c r="H18" s="20">
        <v>0</v>
      </c>
      <c r="I18" s="20">
        <v>17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15</v>
      </c>
      <c r="R18" s="20">
        <v>14</v>
      </c>
      <c r="S18" s="20">
        <v>0</v>
      </c>
      <c r="T18" s="20">
        <v>0</v>
      </c>
      <c r="U18" s="20">
        <v>20</v>
      </c>
      <c r="V18" s="20">
        <v>79</v>
      </c>
    </row>
    <row r="19" spans="2:22" ht="20.100000000000001" customHeight="1" thickBot="1" x14ac:dyDescent="0.25">
      <c r="B19" s="4" t="s">
        <v>30</v>
      </c>
      <c r="C19" s="20">
        <v>216</v>
      </c>
      <c r="D19" s="20">
        <v>122</v>
      </c>
      <c r="E19" s="20">
        <v>47</v>
      </c>
      <c r="F19" s="20">
        <v>47</v>
      </c>
      <c r="G19" s="20">
        <v>59</v>
      </c>
      <c r="H19" s="20">
        <v>0</v>
      </c>
      <c r="I19" s="20">
        <v>58</v>
      </c>
      <c r="J19" s="20">
        <v>12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44</v>
      </c>
      <c r="R19" s="20">
        <v>68</v>
      </c>
      <c r="S19" s="20">
        <v>7</v>
      </c>
      <c r="T19" s="20">
        <v>13</v>
      </c>
      <c r="U19" s="20">
        <v>40</v>
      </c>
      <c r="V19" s="20">
        <v>167</v>
      </c>
    </row>
    <row r="20" spans="2:22" ht="20.100000000000001" customHeight="1" thickBot="1" x14ac:dyDescent="0.25">
      <c r="B20" s="4" t="s">
        <v>31</v>
      </c>
      <c r="C20" s="20">
        <v>266</v>
      </c>
      <c r="D20" s="20">
        <v>138</v>
      </c>
      <c r="E20" s="20">
        <v>81</v>
      </c>
      <c r="F20" s="20">
        <v>47</v>
      </c>
      <c r="G20" s="20">
        <v>46</v>
      </c>
      <c r="H20" s="20">
        <v>0</v>
      </c>
      <c r="I20" s="20">
        <v>48</v>
      </c>
      <c r="J20" s="20">
        <v>7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95</v>
      </c>
      <c r="R20" s="20">
        <v>103</v>
      </c>
      <c r="S20" s="20">
        <v>1</v>
      </c>
      <c r="T20" s="20">
        <v>23</v>
      </c>
      <c r="U20" s="20">
        <v>128</v>
      </c>
      <c r="V20" s="20">
        <v>216</v>
      </c>
    </row>
    <row r="21" spans="2:22" ht="20.100000000000001" customHeight="1" thickBot="1" x14ac:dyDescent="0.25">
      <c r="B21" s="4" t="s">
        <v>32</v>
      </c>
      <c r="C21" s="20">
        <v>40</v>
      </c>
      <c r="D21" s="20">
        <v>16</v>
      </c>
      <c r="E21" s="20">
        <v>21</v>
      </c>
      <c r="F21" s="20">
        <v>3</v>
      </c>
      <c r="G21" s="20">
        <v>12</v>
      </c>
      <c r="H21" s="20">
        <v>0</v>
      </c>
      <c r="I21" s="20">
        <v>12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16</v>
      </c>
      <c r="R21" s="20">
        <v>17</v>
      </c>
      <c r="S21" s="20">
        <v>0</v>
      </c>
      <c r="T21" s="20">
        <v>0</v>
      </c>
      <c r="U21" s="20">
        <v>14</v>
      </c>
      <c r="V21" s="20">
        <v>36</v>
      </c>
    </row>
    <row r="22" spans="2:22" ht="20.100000000000001" customHeight="1" thickBot="1" x14ac:dyDescent="0.25">
      <c r="B22" s="4" t="s">
        <v>33</v>
      </c>
      <c r="C22" s="20">
        <v>94</v>
      </c>
      <c r="D22" s="20">
        <v>37</v>
      </c>
      <c r="E22" s="20">
        <v>40</v>
      </c>
      <c r="F22" s="20">
        <v>17</v>
      </c>
      <c r="G22" s="20">
        <v>25</v>
      </c>
      <c r="H22" s="20">
        <v>0</v>
      </c>
      <c r="I22" s="20">
        <v>23</v>
      </c>
      <c r="J22" s="20">
        <v>3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36</v>
      </c>
      <c r="R22" s="20">
        <v>77</v>
      </c>
      <c r="S22" s="20">
        <v>1</v>
      </c>
      <c r="T22" s="20">
        <v>1</v>
      </c>
      <c r="U22" s="20">
        <v>27</v>
      </c>
      <c r="V22" s="20">
        <v>85</v>
      </c>
    </row>
    <row r="23" spans="2:22" ht="20.100000000000001" customHeight="1" thickBot="1" x14ac:dyDescent="0.25">
      <c r="B23" s="4" t="s">
        <v>34</v>
      </c>
      <c r="C23" s="20">
        <v>156</v>
      </c>
      <c r="D23" s="20">
        <v>42</v>
      </c>
      <c r="E23" s="20">
        <v>84</v>
      </c>
      <c r="F23" s="20">
        <v>30</v>
      </c>
      <c r="G23" s="20">
        <v>34</v>
      </c>
      <c r="H23" s="20">
        <v>0</v>
      </c>
      <c r="I23" s="20">
        <v>28</v>
      </c>
      <c r="J23" s="20">
        <v>18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67</v>
      </c>
      <c r="R23" s="20">
        <v>118</v>
      </c>
      <c r="S23" s="20">
        <v>0</v>
      </c>
      <c r="T23" s="20">
        <v>3</v>
      </c>
      <c r="U23" s="20">
        <v>55</v>
      </c>
      <c r="V23" s="20">
        <v>132</v>
      </c>
    </row>
    <row r="24" spans="2:22" ht="20.100000000000001" customHeight="1" thickBot="1" x14ac:dyDescent="0.25">
      <c r="B24" s="4" t="s">
        <v>35</v>
      </c>
      <c r="C24" s="20">
        <v>50</v>
      </c>
      <c r="D24" s="20">
        <v>23</v>
      </c>
      <c r="E24" s="20">
        <v>10</v>
      </c>
      <c r="F24" s="20">
        <v>17</v>
      </c>
      <c r="G24" s="20">
        <v>33</v>
      </c>
      <c r="H24" s="20">
        <v>0</v>
      </c>
      <c r="I24" s="20">
        <v>32</v>
      </c>
      <c r="J24" s="20">
        <v>8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36</v>
      </c>
      <c r="R24" s="20">
        <v>50</v>
      </c>
      <c r="S24" s="20">
        <v>0</v>
      </c>
      <c r="T24" s="20">
        <v>6</v>
      </c>
      <c r="U24" s="20">
        <v>20</v>
      </c>
      <c r="V24" s="20">
        <v>114</v>
      </c>
    </row>
    <row r="25" spans="2:22" ht="20.100000000000001" customHeight="1" thickBot="1" x14ac:dyDescent="0.25">
      <c r="B25" s="4" t="s">
        <v>36</v>
      </c>
      <c r="C25" s="20">
        <v>8</v>
      </c>
      <c r="D25" s="20">
        <v>1</v>
      </c>
      <c r="E25" s="20">
        <v>7</v>
      </c>
      <c r="F25" s="20">
        <v>0</v>
      </c>
      <c r="G25" s="20">
        <v>3</v>
      </c>
      <c r="H25" s="20">
        <v>0</v>
      </c>
      <c r="I25" s="20">
        <v>3</v>
      </c>
      <c r="J25" s="20">
        <v>1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11</v>
      </c>
      <c r="R25" s="20">
        <v>11</v>
      </c>
      <c r="S25" s="20">
        <v>0</v>
      </c>
      <c r="T25" s="20">
        <v>0</v>
      </c>
      <c r="U25" s="20">
        <v>2</v>
      </c>
      <c r="V25" s="20">
        <v>20</v>
      </c>
    </row>
    <row r="26" spans="2:22" ht="20.100000000000001" customHeight="1" thickBot="1" x14ac:dyDescent="0.25">
      <c r="B26" s="5" t="s">
        <v>37</v>
      </c>
      <c r="C26" s="20">
        <v>89</v>
      </c>
      <c r="D26" s="20">
        <v>61</v>
      </c>
      <c r="E26" s="20">
        <v>12</v>
      </c>
      <c r="F26" s="20">
        <v>16</v>
      </c>
      <c r="G26" s="20">
        <v>27</v>
      </c>
      <c r="H26" s="20">
        <v>0</v>
      </c>
      <c r="I26" s="20">
        <v>30</v>
      </c>
      <c r="J26" s="20">
        <v>4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28</v>
      </c>
      <c r="R26" s="20">
        <v>29</v>
      </c>
      <c r="S26" s="20">
        <v>0</v>
      </c>
      <c r="T26" s="20">
        <v>12</v>
      </c>
      <c r="U26" s="20">
        <v>19</v>
      </c>
      <c r="V26" s="20">
        <v>60</v>
      </c>
    </row>
    <row r="27" spans="2:22" ht="20.100000000000001" customHeight="1" thickBot="1" x14ac:dyDescent="0.25">
      <c r="B27" s="6" t="s">
        <v>38</v>
      </c>
      <c r="C27" s="21">
        <v>3</v>
      </c>
      <c r="D27" s="21">
        <v>0</v>
      </c>
      <c r="E27" s="21">
        <v>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1</v>
      </c>
      <c r="V27" s="21">
        <v>2</v>
      </c>
    </row>
    <row r="28" spans="2:22" ht="20.100000000000001" customHeight="1" thickBot="1" x14ac:dyDescent="0.25">
      <c r="B28" s="7" t="s">
        <v>39</v>
      </c>
      <c r="C28" s="9">
        <f>SUM(C11:C27)</f>
        <v>2033</v>
      </c>
      <c r="D28" s="9">
        <f t="shared" ref="D28:V28" si="0">SUM(D11:D27)</f>
        <v>801</v>
      </c>
      <c r="E28" s="9">
        <f t="shared" si="0"/>
        <v>806</v>
      </c>
      <c r="F28" s="9">
        <f t="shared" si="0"/>
        <v>426</v>
      </c>
      <c r="G28" s="9">
        <f t="shared" si="0"/>
        <v>685</v>
      </c>
      <c r="H28" s="9">
        <f t="shared" si="0"/>
        <v>0</v>
      </c>
      <c r="I28" s="9">
        <f t="shared" si="0"/>
        <v>681</v>
      </c>
      <c r="J28" s="9">
        <f t="shared" si="0"/>
        <v>118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814</v>
      </c>
      <c r="R28" s="9">
        <f t="shared" si="0"/>
        <v>981</v>
      </c>
      <c r="S28" s="9">
        <f t="shared" si="0"/>
        <v>26</v>
      </c>
      <c r="T28" s="9">
        <f t="shared" si="0"/>
        <v>82</v>
      </c>
      <c r="U28" s="9">
        <f t="shared" si="0"/>
        <v>724</v>
      </c>
      <c r="V28" s="9">
        <f t="shared" si="0"/>
        <v>1948</v>
      </c>
    </row>
    <row r="29" spans="2:2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76" t="s">
        <v>80</v>
      </c>
      <c r="D9" s="69"/>
      <c r="E9" s="69"/>
      <c r="F9" s="77"/>
      <c r="G9" s="76" t="s">
        <v>81</v>
      </c>
      <c r="H9" s="69"/>
      <c r="I9" s="69"/>
      <c r="J9" s="77"/>
      <c r="K9" s="76" t="s">
        <v>82</v>
      </c>
      <c r="L9" s="69"/>
      <c r="M9" s="69"/>
      <c r="N9" s="77"/>
      <c r="O9" s="76" t="s">
        <v>83</v>
      </c>
      <c r="P9" s="69"/>
      <c r="Q9" s="69"/>
      <c r="R9" s="77"/>
      <c r="S9" s="76" t="s">
        <v>84</v>
      </c>
      <c r="T9" s="69"/>
      <c r="U9" s="69"/>
      <c r="V9" s="77"/>
      <c r="W9" s="76" t="s">
        <v>85</v>
      </c>
      <c r="X9" s="69"/>
      <c r="Y9" s="69"/>
      <c r="Z9" s="77"/>
      <c r="AA9" s="76" t="s">
        <v>86</v>
      </c>
      <c r="AB9" s="69"/>
      <c r="AC9" s="69"/>
      <c r="AD9" s="77"/>
      <c r="AE9" s="76" t="s">
        <v>87</v>
      </c>
      <c r="AF9" s="69"/>
      <c r="AG9" s="69"/>
      <c r="AH9" s="77"/>
      <c r="AI9" s="76" t="s">
        <v>88</v>
      </c>
      <c r="AJ9" s="69"/>
      <c r="AK9" s="69"/>
      <c r="AL9" s="77"/>
      <c r="AM9" s="76" t="s">
        <v>89</v>
      </c>
      <c r="AN9" s="69"/>
      <c r="AO9" s="69"/>
      <c r="AP9" s="77"/>
      <c r="AQ9" s="76" t="s">
        <v>90</v>
      </c>
      <c r="AR9" s="69"/>
      <c r="AS9" s="69"/>
      <c r="AT9" s="77"/>
      <c r="AU9" s="76" t="s">
        <v>256</v>
      </c>
      <c r="AV9" s="69"/>
      <c r="AW9" s="69"/>
      <c r="AX9" s="77"/>
      <c r="AY9" s="76" t="s">
        <v>91</v>
      </c>
      <c r="AZ9" s="69"/>
      <c r="BA9" s="69"/>
      <c r="BB9" s="77"/>
      <c r="BC9" s="76" t="s">
        <v>244</v>
      </c>
      <c r="BD9" s="69"/>
      <c r="BE9" s="69"/>
      <c r="BF9" s="77"/>
      <c r="BG9" s="76" t="s">
        <v>92</v>
      </c>
      <c r="BH9" s="69"/>
      <c r="BI9" s="69"/>
      <c r="BJ9" s="77"/>
      <c r="BK9" s="76" t="s">
        <v>93</v>
      </c>
      <c r="BL9" s="69"/>
      <c r="BM9" s="69"/>
      <c r="BN9" s="77"/>
      <c r="BO9" s="76" t="s">
        <v>94</v>
      </c>
      <c r="BP9" s="69"/>
      <c r="BQ9" s="69"/>
      <c r="BR9" s="77"/>
      <c r="BS9" s="76" t="s">
        <v>95</v>
      </c>
      <c r="BT9" s="69"/>
      <c r="BU9" s="69"/>
      <c r="BV9" s="77"/>
      <c r="BW9" s="76" t="s">
        <v>96</v>
      </c>
      <c r="BX9" s="69"/>
      <c r="BY9" s="69"/>
      <c r="BZ9" s="77"/>
      <c r="CA9" s="76" t="s">
        <v>97</v>
      </c>
      <c r="CB9" s="69"/>
      <c r="CC9" s="69"/>
      <c r="CD9" s="77"/>
      <c r="CE9" s="76" t="s">
        <v>245</v>
      </c>
      <c r="CF9" s="69"/>
      <c r="CG9" s="69"/>
      <c r="CH9" s="69"/>
      <c r="CI9" s="76" t="s">
        <v>246</v>
      </c>
      <c r="CJ9" s="69"/>
      <c r="CK9" s="69"/>
      <c r="CL9" s="69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65" t="s">
        <v>48</v>
      </c>
      <c r="AV10" s="65" t="s">
        <v>98</v>
      </c>
      <c r="AW10" s="65" t="s">
        <v>50</v>
      </c>
      <c r="AX10" s="65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61" t="s">
        <v>48</v>
      </c>
      <c r="BD10" s="61" t="s">
        <v>98</v>
      </c>
      <c r="BE10" s="61" t="s">
        <v>50</v>
      </c>
      <c r="BF10" s="61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61" t="s">
        <v>48</v>
      </c>
      <c r="CF10" s="61" t="s">
        <v>98</v>
      </c>
      <c r="CG10" s="61" t="s">
        <v>50</v>
      </c>
      <c r="CH10" s="61" t="s">
        <v>51</v>
      </c>
      <c r="CI10" s="61" t="s">
        <v>48</v>
      </c>
      <c r="CJ10" s="61" t="s">
        <v>98</v>
      </c>
      <c r="CK10" s="61" t="s">
        <v>50</v>
      </c>
      <c r="CL10" s="61" t="s">
        <v>51</v>
      </c>
    </row>
    <row r="11" spans="2:90" ht="20.100000000000001" customHeight="1" thickBot="1" x14ac:dyDescent="0.25">
      <c r="B11" s="3" t="s">
        <v>22</v>
      </c>
      <c r="C11" s="19">
        <v>947</v>
      </c>
      <c r="D11" s="19">
        <v>42</v>
      </c>
      <c r="E11" s="19">
        <v>1031</v>
      </c>
      <c r="F11" s="19">
        <v>2833</v>
      </c>
      <c r="G11" s="19">
        <v>4</v>
      </c>
      <c r="H11" s="19">
        <v>0</v>
      </c>
      <c r="I11" s="19">
        <v>7</v>
      </c>
      <c r="J11" s="19">
        <v>17</v>
      </c>
      <c r="K11" s="19">
        <v>3</v>
      </c>
      <c r="L11" s="19">
        <v>0</v>
      </c>
      <c r="M11" s="19">
        <v>1</v>
      </c>
      <c r="N11" s="19">
        <v>4</v>
      </c>
      <c r="O11" s="19">
        <v>0</v>
      </c>
      <c r="P11" s="19">
        <v>0</v>
      </c>
      <c r="Q11" s="19">
        <v>0</v>
      </c>
      <c r="R11" s="19">
        <v>0</v>
      </c>
      <c r="S11" s="19">
        <v>23</v>
      </c>
      <c r="T11" s="19">
        <v>16</v>
      </c>
      <c r="U11" s="19">
        <v>42</v>
      </c>
      <c r="V11" s="19">
        <v>19</v>
      </c>
      <c r="W11" s="19">
        <v>314</v>
      </c>
      <c r="X11" s="19">
        <v>0</v>
      </c>
      <c r="Y11" s="19">
        <v>320</v>
      </c>
      <c r="Z11" s="19">
        <v>1029</v>
      </c>
      <c r="AA11" s="19">
        <v>1</v>
      </c>
      <c r="AB11" s="19">
        <v>0</v>
      </c>
      <c r="AC11" s="19">
        <v>3</v>
      </c>
      <c r="AD11" s="19">
        <v>2</v>
      </c>
      <c r="AE11" s="19">
        <v>14</v>
      </c>
      <c r="AF11" s="19">
        <v>0</v>
      </c>
      <c r="AG11" s="19">
        <v>8</v>
      </c>
      <c r="AH11" s="19">
        <v>30</v>
      </c>
      <c r="AI11" s="19">
        <v>0</v>
      </c>
      <c r="AJ11" s="19">
        <v>0</v>
      </c>
      <c r="AK11" s="19">
        <v>0</v>
      </c>
      <c r="AL11" s="19">
        <v>0</v>
      </c>
      <c r="AM11" s="19">
        <v>9</v>
      </c>
      <c r="AN11" s="19">
        <v>3</v>
      </c>
      <c r="AO11" s="19">
        <v>20</v>
      </c>
      <c r="AP11" s="19">
        <v>8</v>
      </c>
      <c r="AQ11" s="19">
        <v>175</v>
      </c>
      <c r="AR11" s="19">
        <v>1</v>
      </c>
      <c r="AS11" s="19">
        <v>175</v>
      </c>
      <c r="AT11" s="19">
        <v>432</v>
      </c>
      <c r="AU11" s="19">
        <v>4</v>
      </c>
      <c r="AV11" s="19">
        <v>0</v>
      </c>
      <c r="AW11" s="19">
        <v>3</v>
      </c>
      <c r="AX11" s="19">
        <v>11</v>
      </c>
      <c r="AY11" s="19">
        <v>29</v>
      </c>
      <c r="AZ11" s="19">
        <v>0</v>
      </c>
      <c r="BA11" s="19">
        <v>22</v>
      </c>
      <c r="BB11" s="19">
        <v>45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1</v>
      </c>
      <c r="BL11" s="19">
        <v>0</v>
      </c>
      <c r="BM11" s="19">
        <v>1</v>
      </c>
      <c r="BN11" s="19">
        <v>4</v>
      </c>
      <c r="BO11" s="19">
        <v>0</v>
      </c>
      <c r="BP11" s="19">
        <v>0</v>
      </c>
      <c r="BQ11" s="19">
        <v>0</v>
      </c>
      <c r="BR11" s="19">
        <v>0</v>
      </c>
      <c r="BS11" s="19">
        <v>50</v>
      </c>
      <c r="BT11" s="19">
        <v>0</v>
      </c>
      <c r="BU11" s="19">
        <v>53</v>
      </c>
      <c r="BV11" s="19">
        <v>162</v>
      </c>
      <c r="BW11" s="19">
        <v>16</v>
      </c>
      <c r="BX11" s="19">
        <v>22</v>
      </c>
      <c r="BY11" s="19">
        <v>40</v>
      </c>
      <c r="BZ11" s="19">
        <v>51</v>
      </c>
      <c r="CA11" s="19">
        <v>304</v>
      </c>
      <c r="CB11" s="19">
        <v>0</v>
      </c>
      <c r="CC11" s="19">
        <v>336</v>
      </c>
      <c r="CD11" s="19">
        <v>1019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</row>
    <row r="12" spans="2:90" ht="20.100000000000001" customHeight="1" thickBot="1" x14ac:dyDescent="0.25">
      <c r="B12" s="4" t="s">
        <v>23</v>
      </c>
      <c r="C12" s="20">
        <v>95</v>
      </c>
      <c r="D12" s="20">
        <v>3</v>
      </c>
      <c r="E12" s="20">
        <v>64</v>
      </c>
      <c r="F12" s="20">
        <v>173</v>
      </c>
      <c r="G12" s="20">
        <v>1</v>
      </c>
      <c r="H12" s="20">
        <v>0</v>
      </c>
      <c r="I12" s="20">
        <v>1</v>
      </c>
      <c r="J12" s="20">
        <v>4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4</v>
      </c>
      <c r="T12" s="20">
        <v>3</v>
      </c>
      <c r="U12" s="20">
        <v>9</v>
      </c>
      <c r="V12" s="20">
        <v>1</v>
      </c>
      <c r="W12" s="20">
        <v>24</v>
      </c>
      <c r="X12" s="20">
        <v>0</v>
      </c>
      <c r="Y12" s="20">
        <v>14</v>
      </c>
      <c r="Z12" s="20">
        <v>67</v>
      </c>
      <c r="AA12" s="20">
        <v>0</v>
      </c>
      <c r="AB12" s="20">
        <v>0</v>
      </c>
      <c r="AC12" s="20">
        <v>0</v>
      </c>
      <c r="AD12" s="20">
        <v>0</v>
      </c>
      <c r="AE12" s="20">
        <v>1</v>
      </c>
      <c r="AF12" s="20">
        <v>0</v>
      </c>
      <c r="AG12" s="20">
        <v>0</v>
      </c>
      <c r="AH12" s="20">
        <v>1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1</v>
      </c>
      <c r="AQ12" s="20">
        <v>19</v>
      </c>
      <c r="AR12" s="20">
        <v>0</v>
      </c>
      <c r="AS12" s="20">
        <v>10</v>
      </c>
      <c r="AT12" s="20">
        <v>35</v>
      </c>
      <c r="AU12" s="20">
        <v>0</v>
      </c>
      <c r="AV12" s="20">
        <v>0</v>
      </c>
      <c r="AW12" s="20">
        <v>0</v>
      </c>
      <c r="AX12" s="20">
        <v>0</v>
      </c>
      <c r="AY12" s="20">
        <v>10</v>
      </c>
      <c r="AZ12" s="20">
        <v>0</v>
      </c>
      <c r="BA12" s="20">
        <v>10</v>
      </c>
      <c r="BB12" s="20">
        <v>7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5</v>
      </c>
      <c r="BT12" s="20">
        <v>0</v>
      </c>
      <c r="BU12" s="20">
        <v>2</v>
      </c>
      <c r="BV12" s="20">
        <v>6</v>
      </c>
      <c r="BW12" s="20">
        <v>4</v>
      </c>
      <c r="BX12" s="20">
        <v>0</v>
      </c>
      <c r="BY12" s="20">
        <v>3</v>
      </c>
      <c r="BZ12" s="20">
        <v>2</v>
      </c>
      <c r="CA12" s="20">
        <v>27</v>
      </c>
      <c r="CB12" s="20">
        <v>0</v>
      </c>
      <c r="CC12" s="20">
        <v>15</v>
      </c>
      <c r="CD12" s="20">
        <v>49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</row>
    <row r="13" spans="2:90" ht="20.100000000000001" customHeight="1" thickBot="1" x14ac:dyDescent="0.25">
      <c r="B13" s="4" t="s">
        <v>24</v>
      </c>
      <c r="C13" s="20">
        <v>85</v>
      </c>
      <c r="D13" s="20">
        <v>3</v>
      </c>
      <c r="E13" s="20">
        <v>82</v>
      </c>
      <c r="F13" s="20">
        <v>148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2</v>
      </c>
      <c r="T13" s="20">
        <v>1</v>
      </c>
      <c r="U13" s="20">
        <v>3</v>
      </c>
      <c r="V13" s="20">
        <v>1</v>
      </c>
      <c r="W13" s="20">
        <v>29</v>
      </c>
      <c r="X13" s="20">
        <v>0</v>
      </c>
      <c r="Y13" s="20">
        <v>28</v>
      </c>
      <c r="Z13" s="20">
        <v>51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1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1</v>
      </c>
      <c r="AN13" s="20">
        <v>0</v>
      </c>
      <c r="AO13" s="20">
        <v>1</v>
      </c>
      <c r="AP13" s="20">
        <v>0</v>
      </c>
      <c r="AQ13" s="20">
        <v>11</v>
      </c>
      <c r="AR13" s="20">
        <v>0</v>
      </c>
      <c r="AS13" s="20">
        <v>14</v>
      </c>
      <c r="AT13" s="20">
        <v>28</v>
      </c>
      <c r="AU13" s="20">
        <v>0</v>
      </c>
      <c r="AV13" s="20">
        <v>0</v>
      </c>
      <c r="AW13" s="20">
        <v>0</v>
      </c>
      <c r="AX13" s="20">
        <v>0</v>
      </c>
      <c r="AY13" s="20">
        <v>6</v>
      </c>
      <c r="AZ13" s="20">
        <v>0</v>
      </c>
      <c r="BA13" s="20">
        <v>6</v>
      </c>
      <c r="BB13" s="20">
        <v>4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5</v>
      </c>
      <c r="BT13" s="20">
        <v>0</v>
      </c>
      <c r="BU13" s="20">
        <v>3</v>
      </c>
      <c r="BV13" s="20">
        <v>6</v>
      </c>
      <c r="BW13" s="20">
        <v>10</v>
      </c>
      <c r="BX13" s="20">
        <v>1</v>
      </c>
      <c r="BY13" s="20">
        <v>8</v>
      </c>
      <c r="BZ13" s="20">
        <v>6</v>
      </c>
      <c r="CA13" s="20">
        <v>21</v>
      </c>
      <c r="CB13" s="20">
        <v>1</v>
      </c>
      <c r="CC13" s="20">
        <v>18</v>
      </c>
      <c r="CD13" s="20">
        <v>52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</row>
    <row r="14" spans="2:90" ht="20.100000000000001" customHeight="1" thickBot="1" x14ac:dyDescent="0.25">
      <c r="B14" s="4" t="s">
        <v>25</v>
      </c>
      <c r="C14" s="20">
        <v>112</v>
      </c>
      <c r="D14" s="20">
        <v>2</v>
      </c>
      <c r="E14" s="20">
        <v>81</v>
      </c>
      <c r="F14" s="20">
        <v>404</v>
      </c>
      <c r="G14" s="20">
        <v>0</v>
      </c>
      <c r="H14" s="20">
        <v>0</v>
      </c>
      <c r="I14" s="20">
        <v>0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8</v>
      </c>
      <c r="T14" s="20">
        <v>1</v>
      </c>
      <c r="U14" s="20">
        <v>9</v>
      </c>
      <c r="V14" s="20">
        <v>11</v>
      </c>
      <c r="W14" s="20">
        <v>34</v>
      </c>
      <c r="X14" s="20">
        <v>0</v>
      </c>
      <c r="Y14" s="20">
        <v>23</v>
      </c>
      <c r="Z14" s="20">
        <v>167</v>
      </c>
      <c r="AA14" s="20">
        <v>1</v>
      </c>
      <c r="AB14" s="20">
        <v>0</v>
      </c>
      <c r="AC14" s="20">
        <v>0</v>
      </c>
      <c r="AD14" s="20">
        <v>3</v>
      </c>
      <c r="AE14" s="20">
        <v>1</v>
      </c>
      <c r="AF14" s="20">
        <v>0</v>
      </c>
      <c r="AG14" s="20">
        <v>0</v>
      </c>
      <c r="AH14" s="20">
        <v>4</v>
      </c>
      <c r="AI14" s="20">
        <v>0</v>
      </c>
      <c r="AJ14" s="20">
        <v>0</v>
      </c>
      <c r="AK14" s="20">
        <v>0</v>
      </c>
      <c r="AL14" s="20">
        <v>0</v>
      </c>
      <c r="AM14" s="20">
        <v>4</v>
      </c>
      <c r="AN14" s="20">
        <v>0</v>
      </c>
      <c r="AO14" s="20">
        <v>5</v>
      </c>
      <c r="AP14" s="20">
        <v>3</v>
      </c>
      <c r="AQ14" s="20">
        <v>28</v>
      </c>
      <c r="AR14" s="20">
        <v>0</v>
      </c>
      <c r="AS14" s="20">
        <v>15</v>
      </c>
      <c r="AT14" s="20">
        <v>78</v>
      </c>
      <c r="AU14" s="20">
        <v>0</v>
      </c>
      <c r="AV14" s="20">
        <v>0</v>
      </c>
      <c r="AW14" s="20">
        <v>0</v>
      </c>
      <c r="AX14" s="20">
        <v>1</v>
      </c>
      <c r="AY14" s="20">
        <v>1</v>
      </c>
      <c r="AZ14" s="20">
        <v>0</v>
      </c>
      <c r="BA14" s="20">
        <v>0</v>
      </c>
      <c r="BB14" s="20">
        <v>4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10</v>
      </c>
      <c r="BX14" s="20">
        <v>1</v>
      </c>
      <c r="BY14" s="20">
        <v>10</v>
      </c>
      <c r="BZ14" s="20">
        <v>6</v>
      </c>
      <c r="CA14" s="20">
        <v>25</v>
      </c>
      <c r="CB14" s="20">
        <v>0</v>
      </c>
      <c r="CC14" s="20">
        <v>19</v>
      </c>
      <c r="CD14" s="20">
        <v>125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</row>
    <row r="15" spans="2:90" ht="20.100000000000001" customHeight="1" thickBot="1" x14ac:dyDescent="0.25">
      <c r="B15" s="4" t="s">
        <v>26</v>
      </c>
      <c r="C15" s="20">
        <v>316</v>
      </c>
      <c r="D15" s="20">
        <v>6</v>
      </c>
      <c r="E15" s="20">
        <v>278</v>
      </c>
      <c r="F15" s="20">
        <v>763</v>
      </c>
      <c r="G15" s="20">
        <v>5</v>
      </c>
      <c r="H15" s="20">
        <v>0</v>
      </c>
      <c r="I15" s="20">
        <v>3</v>
      </c>
      <c r="J15" s="20">
        <v>9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5</v>
      </c>
      <c r="T15" s="20">
        <v>4</v>
      </c>
      <c r="U15" s="20">
        <v>11</v>
      </c>
      <c r="V15" s="20">
        <v>13</v>
      </c>
      <c r="W15" s="20">
        <v>88</v>
      </c>
      <c r="X15" s="20">
        <v>1</v>
      </c>
      <c r="Y15" s="20">
        <v>69</v>
      </c>
      <c r="Z15" s="20">
        <v>228</v>
      </c>
      <c r="AA15" s="20">
        <v>0</v>
      </c>
      <c r="AB15" s="20">
        <v>0</v>
      </c>
      <c r="AC15" s="20">
        <v>1</v>
      </c>
      <c r="AD15" s="20">
        <v>1</v>
      </c>
      <c r="AE15" s="20">
        <v>2</v>
      </c>
      <c r="AF15" s="20">
        <v>0</v>
      </c>
      <c r="AG15" s="20">
        <v>3</v>
      </c>
      <c r="AH15" s="20">
        <v>8</v>
      </c>
      <c r="AI15" s="20">
        <v>0</v>
      </c>
      <c r="AJ15" s="20">
        <v>0</v>
      </c>
      <c r="AK15" s="20">
        <v>0</v>
      </c>
      <c r="AL15" s="20">
        <v>0</v>
      </c>
      <c r="AM15" s="20">
        <v>4</v>
      </c>
      <c r="AN15" s="20">
        <v>0</v>
      </c>
      <c r="AO15" s="20">
        <v>2</v>
      </c>
      <c r="AP15" s="20">
        <v>7</v>
      </c>
      <c r="AQ15" s="20">
        <v>65</v>
      </c>
      <c r="AR15" s="20">
        <v>0</v>
      </c>
      <c r="AS15" s="20">
        <v>59</v>
      </c>
      <c r="AT15" s="20">
        <v>128</v>
      </c>
      <c r="AU15" s="20">
        <v>2</v>
      </c>
      <c r="AV15" s="20">
        <v>0</v>
      </c>
      <c r="AW15" s="20">
        <v>0</v>
      </c>
      <c r="AX15" s="20">
        <v>5</v>
      </c>
      <c r="AY15" s="20">
        <v>2</v>
      </c>
      <c r="AZ15" s="20">
        <v>0</v>
      </c>
      <c r="BA15" s="20">
        <v>2</v>
      </c>
      <c r="BB15" s="20">
        <v>3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10</v>
      </c>
      <c r="BT15" s="20">
        <v>0</v>
      </c>
      <c r="BU15" s="20">
        <v>16</v>
      </c>
      <c r="BV15" s="20">
        <v>27</v>
      </c>
      <c r="BW15" s="20">
        <v>4</v>
      </c>
      <c r="BX15" s="20">
        <v>1</v>
      </c>
      <c r="BY15" s="20">
        <v>10</v>
      </c>
      <c r="BZ15" s="20">
        <v>32</v>
      </c>
      <c r="CA15" s="20">
        <v>129</v>
      </c>
      <c r="CB15" s="20">
        <v>0</v>
      </c>
      <c r="CC15" s="20">
        <v>102</v>
      </c>
      <c r="CD15" s="20">
        <v>302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</row>
    <row r="16" spans="2:90" ht="20.100000000000001" customHeight="1" thickBot="1" x14ac:dyDescent="0.25">
      <c r="B16" s="4" t="s">
        <v>27</v>
      </c>
      <c r="C16" s="20">
        <v>54</v>
      </c>
      <c r="D16" s="20">
        <v>1</v>
      </c>
      <c r="E16" s="20">
        <v>51</v>
      </c>
      <c r="F16" s="20">
        <v>98</v>
      </c>
      <c r="G16" s="20">
        <v>0</v>
      </c>
      <c r="H16" s="20">
        <v>0</v>
      </c>
      <c r="I16" s="20">
        <v>0</v>
      </c>
      <c r="J16" s="20">
        <v>1</v>
      </c>
      <c r="K16" s="20">
        <v>0</v>
      </c>
      <c r="L16" s="20">
        <v>0</v>
      </c>
      <c r="M16" s="20">
        <v>0</v>
      </c>
      <c r="N16" s="20">
        <v>2</v>
      </c>
      <c r="O16" s="20">
        <v>0</v>
      </c>
      <c r="P16" s="20">
        <v>0</v>
      </c>
      <c r="Q16" s="20">
        <v>0</v>
      </c>
      <c r="R16" s="20">
        <v>0</v>
      </c>
      <c r="S16" s="20">
        <v>5</v>
      </c>
      <c r="T16" s="20">
        <v>1</v>
      </c>
      <c r="U16" s="20">
        <v>7</v>
      </c>
      <c r="V16" s="20">
        <v>5</v>
      </c>
      <c r="W16" s="20">
        <v>15</v>
      </c>
      <c r="X16" s="20">
        <v>0</v>
      </c>
      <c r="Y16" s="20">
        <v>13</v>
      </c>
      <c r="Z16" s="20">
        <v>37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2</v>
      </c>
      <c r="AI16" s="20">
        <v>0</v>
      </c>
      <c r="AJ16" s="20">
        <v>0</v>
      </c>
      <c r="AK16" s="20">
        <v>0</v>
      </c>
      <c r="AL16" s="20">
        <v>0</v>
      </c>
      <c r="AM16" s="20">
        <v>1</v>
      </c>
      <c r="AN16" s="20">
        <v>0</v>
      </c>
      <c r="AO16" s="20">
        <v>2</v>
      </c>
      <c r="AP16" s="20">
        <v>0</v>
      </c>
      <c r="AQ16" s="20">
        <v>7</v>
      </c>
      <c r="AR16" s="20">
        <v>0</v>
      </c>
      <c r="AS16" s="20">
        <v>12</v>
      </c>
      <c r="AT16" s="20">
        <v>5</v>
      </c>
      <c r="AU16" s="20">
        <v>0</v>
      </c>
      <c r="AV16" s="20">
        <v>0</v>
      </c>
      <c r="AW16" s="20">
        <v>0</v>
      </c>
      <c r="AX16" s="20">
        <v>0</v>
      </c>
      <c r="AY16" s="20">
        <v>2</v>
      </c>
      <c r="AZ16" s="20">
        <v>0</v>
      </c>
      <c r="BA16" s="20">
        <v>3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5</v>
      </c>
      <c r="BT16" s="20">
        <v>0</v>
      </c>
      <c r="BU16" s="20">
        <v>6</v>
      </c>
      <c r="BV16" s="20">
        <v>9</v>
      </c>
      <c r="BW16" s="20">
        <v>2</v>
      </c>
      <c r="BX16" s="20">
        <v>0</v>
      </c>
      <c r="BY16" s="20">
        <v>1</v>
      </c>
      <c r="BZ16" s="20">
        <v>6</v>
      </c>
      <c r="CA16" s="20">
        <v>17</v>
      </c>
      <c r="CB16" s="20">
        <v>0</v>
      </c>
      <c r="CC16" s="20">
        <v>7</v>
      </c>
      <c r="CD16" s="20">
        <v>31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</row>
    <row r="17" spans="2:90" ht="20.100000000000001" customHeight="1" thickBot="1" x14ac:dyDescent="0.25">
      <c r="B17" s="4" t="s">
        <v>28</v>
      </c>
      <c r="C17" s="20">
        <v>154</v>
      </c>
      <c r="D17" s="20">
        <v>7</v>
      </c>
      <c r="E17" s="20">
        <v>165</v>
      </c>
      <c r="F17" s="20">
        <v>425</v>
      </c>
      <c r="G17" s="20">
        <v>3</v>
      </c>
      <c r="H17" s="20">
        <v>0</v>
      </c>
      <c r="I17" s="20">
        <v>1</v>
      </c>
      <c r="J17" s="20">
        <v>5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5</v>
      </c>
      <c r="T17" s="20">
        <v>3</v>
      </c>
      <c r="U17" s="20">
        <v>10</v>
      </c>
      <c r="V17" s="20">
        <v>7</v>
      </c>
      <c r="W17" s="20">
        <v>45</v>
      </c>
      <c r="X17" s="20">
        <v>0</v>
      </c>
      <c r="Y17" s="20">
        <v>56</v>
      </c>
      <c r="Z17" s="20">
        <v>136</v>
      </c>
      <c r="AA17" s="20">
        <v>0</v>
      </c>
      <c r="AB17" s="20">
        <v>0</v>
      </c>
      <c r="AC17" s="20">
        <v>1</v>
      </c>
      <c r="AD17" s="20">
        <v>0</v>
      </c>
      <c r="AE17" s="20">
        <v>1</v>
      </c>
      <c r="AF17" s="20">
        <v>0</v>
      </c>
      <c r="AG17" s="20">
        <v>1</v>
      </c>
      <c r="AH17" s="20">
        <v>1</v>
      </c>
      <c r="AI17" s="20">
        <v>0</v>
      </c>
      <c r="AJ17" s="20">
        <v>0</v>
      </c>
      <c r="AK17" s="20">
        <v>0</v>
      </c>
      <c r="AL17" s="20">
        <v>0</v>
      </c>
      <c r="AM17" s="20">
        <v>5</v>
      </c>
      <c r="AN17" s="20">
        <v>2</v>
      </c>
      <c r="AO17" s="20">
        <v>7</v>
      </c>
      <c r="AP17" s="20">
        <v>4</v>
      </c>
      <c r="AQ17" s="20">
        <v>31</v>
      </c>
      <c r="AR17" s="20">
        <v>0</v>
      </c>
      <c r="AS17" s="20">
        <v>28</v>
      </c>
      <c r="AT17" s="20">
        <v>82</v>
      </c>
      <c r="AU17" s="20">
        <v>0</v>
      </c>
      <c r="AV17" s="20">
        <v>0</v>
      </c>
      <c r="AW17" s="20">
        <v>1</v>
      </c>
      <c r="AX17" s="20">
        <v>0</v>
      </c>
      <c r="AY17" s="20">
        <v>4</v>
      </c>
      <c r="AZ17" s="20">
        <v>0</v>
      </c>
      <c r="BA17" s="20">
        <v>5</v>
      </c>
      <c r="BB17" s="20">
        <v>11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2</v>
      </c>
      <c r="BO17" s="20">
        <v>0</v>
      </c>
      <c r="BP17" s="20">
        <v>0</v>
      </c>
      <c r="BQ17" s="20">
        <v>0</v>
      </c>
      <c r="BR17" s="20">
        <v>0</v>
      </c>
      <c r="BS17" s="20">
        <v>10</v>
      </c>
      <c r="BT17" s="20">
        <v>0</v>
      </c>
      <c r="BU17" s="20">
        <v>7</v>
      </c>
      <c r="BV17" s="20">
        <v>37</v>
      </c>
      <c r="BW17" s="20">
        <v>7</v>
      </c>
      <c r="BX17" s="20">
        <v>2</v>
      </c>
      <c r="BY17" s="20">
        <v>4</v>
      </c>
      <c r="BZ17" s="20">
        <v>10</v>
      </c>
      <c r="CA17" s="20">
        <v>43</v>
      </c>
      <c r="CB17" s="20">
        <v>0</v>
      </c>
      <c r="CC17" s="20">
        <v>44</v>
      </c>
      <c r="CD17" s="20">
        <v>130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</row>
    <row r="18" spans="2:90" ht="20.100000000000001" customHeight="1" thickBot="1" x14ac:dyDescent="0.25">
      <c r="B18" s="4" t="s">
        <v>29</v>
      </c>
      <c r="C18" s="20">
        <v>214</v>
      </c>
      <c r="D18" s="20">
        <v>4</v>
      </c>
      <c r="E18" s="20">
        <v>192</v>
      </c>
      <c r="F18" s="20">
        <v>887</v>
      </c>
      <c r="G18" s="20">
        <v>0</v>
      </c>
      <c r="H18" s="20">
        <v>0</v>
      </c>
      <c r="I18" s="20">
        <v>0</v>
      </c>
      <c r="J18" s="20">
        <v>3</v>
      </c>
      <c r="K18" s="20">
        <v>0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12</v>
      </c>
      <c r="T18" s="20">
        <v>1</v>
      </c>
      <c r="U18" s="20">
        <v>17</v>
      </c>
      <c r="V18" s="20">
        <v>22</v>
      </c>
      <c r="W18" s="20">
        <v>76</v>
      </c>
      <c r="X18" s="20">
        <v>0</v>
      </c>
      <c r="Y18" s="20">
        <v>64</v>
      </c>
      <c r="Z18" s="20">
        <v>344</v>
      </c>
      <c r="AA18" s="20">
        <v>1</v>
      </c>
      <c r="AB18" s="20">
        <v>0</v>
      </c>
      <c r="AC18" s="20">
        <v>0</v>
      </c>
      <c r="AD18" s="20">
        <v>1</v>
      </c>
      <c r="AE18" s="20">
        <v>2</v>
      </c>
      <c r="AF18" s="20">
        <v>0</v>
      </c>
      <c r="AG18" s="20">
        <v>3</v>
      </c>
      <c r="AH18" s="20">
        <v>3</v>
      </c>
      <c r="AI18" s="20">
        <v>0</v>
      </c>
      <c r="AJ18" s="20">
        <v>0</v>
      </c>
      <c r="AK18" s="20">
        <v>0</v>
      </c>
      <c r="AL18" s="20">
        <v>0</v>
      </c>
      <c r="AM18" s="20">
        <v>1</v>
      </c>
      <c r="AN18" s="20">
        <v>0</v>
      </c>
      <c r="AO18" s="20">
        <v>2</v>
      </c>
      <c r="AP18" s="20">
        <v>3</v>
      </c>
      <c r="AQ18" s="20">
        <v>36</v>
      </c>
      <c r="AR18" s="20">
        <v>0</v>
      </c>
      <c r="AS18" s="20">
        <v>31</v>
      </c>
      <c r="AT18" s="20">
        <v>127</v>
      </c>
      <c r="AU18" s="20">
        <v>0</v>
      </c>
      <c r="AV18" s="20">
        <v>0</v>
      </c>
      <c r="AW18" s="20">
        <v>2</v>
      </c>
      <c r="AX18" s="20">
        <v>2</v>
      </c>
      <c r="AY18" s="20">
        <v>0</v>
      </c>
      <c r="AZ18" s="20">
        <v>0</v>
      </c>
      <c r="BA18" s="20">
        <v>0</v>
      </c>
      <c r="BB18" s="20">
        <v>2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6</v>
      </c>
      <c r="BV18" s="20">
        <v>29</v>
      </c>
      <c r="BW18" s="20">
        <v>4</v>
      </c>
      <c r="BX18" s="20">
        <v>2</v>
      </c>
      <c r="BY18" s="20">
        <v>6</v>
      </c>
      <c r="BZ18" s="20">
        <v>8</v>
      </c>
      <c r="CA18" s="20">
        <v>82</v>
      </c>
      <c r="CB18" s="20">
        <v>1</v>
      </c>
      <c r="CC18" s="20">
        <v>60</v>
      </c>
      <c r="CD18" s="20">
        <v>343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</row>
    <row r="19" spans="2:90" ht="20.100000000000001" customHeight="1" thickBot="1" x14ac:dyDescent="0.25">
      <c r="B19" s="4" t="s">
        <v>30</v>
      </c>
      <c r="C19" s="20">
        <v>704</v>
      </c>
      <c r="D19" s="20">
        <v>14</v>
      </c>
      <c r="E19" s="20">
        <v>665</v>
      </c>
      <c r="F19" s="20">
        <v>2275</v>
      </c>
      <c r="G19" s="20">
        <v>5</v>
      </c>
      <c r="H19" s="20">
        <v>0</v>
      </c>
      <c r="I19" s="20">
        <v>5</v>
      </c>
      <c r="J19" s="20">
        <v>17</v>
      </c>
      <c r="K19" s="20">
        <v>2</v>
      </c>
      <c r="L19" s="20">
        <v>0</v>
      </c>
      <c r="M19" s="20">
        <v>4</v>
      </c>
      <c r="N19" s="20">
        <v>2</v>
      </c>
      <c r="O19" s="20">
        <v>0</v>
      </c>
      <c r="P19" s="20">
        <v>0</v>
      </c>
      <c r="Q19" s="20">
        <v>1</v>
      </c>
      <c r="R19" s="20">
        <v>0</v>
      </c>
      <c r="S19" s="20">
        <v>30</v>
      </c>
      <c r="T19" s="20">
        <v>10</v>
      </c>
      <c r="U19" s="20">
        <v>31</v>
      </c>
      <c r="V19" s="20">
        <v>25</v>
      </c>
      <c r="W19" s="20">
        <v>248</v>
      </c>
      <c r="X19" s="20">
        <v>0</v>
      </c>
      <c r="Y19" s="20">
        <v>214</v>
      </c>
      <c r="Z19" s="20">
        <v>905</v>
      </c>
      <c r="AA19" s="20">
        <v>2</v>
      </c>
      <c r="AB19" s="20">
        <v>0</v>
      </c>
      <c r="AC19" s="20">
        <v>0</v>
      </c>
      <c r="AD19" s="20">
        <v>2</v>
      </c>
      <c r="AE19" s="20">
        <v>11</v>
      </c>
      <c r="AF19" s="20">
        <v>0</v>
      </c>
      <c r="AG19" s="20">
        <v>10</v>
      </c>
      <c r="AH19" s="20">
        <v>36</v>
      </c>
      <c r="AI19" s="20">
        <v>0</v>
      </c>
      <c r="AJ19" s="20">
        <v>0</v>
      </c>
      <c r="AK19" s="20">
        <v>0</v>
      </c>
      <c r="AL19" s="20">
        <v>0</v>
      </c>
      <c r="AM19" s="20">
        <v>14</v>
      </c>
      <c r="AN19" s="20">
        <v>1</v>
      </c>
      <c r="AO19" s="20">
        <v>12</v>
      </c>
      <c r="AP19" s="20">
        <v>25</v>
      </c>
      <c r="AQ19" s="20">
        <v>117</v>
      </c>
      <c r="AR19" s="20">
        <v>0</v>
      </c>
      <c r="AS19" s="20">
        <v>107</v>
      </c>
      <c r="AT19" s="20">
        <v>348</v>
      </c>
      <c r="AU19" s="20">
        <v>2</v>
      </c>
      <c r="AV19" s="20">
        <v>0</v>
      </c>
      <c r="AW19" s="20">
        <v>3</v>
      </c>
      <c r="AX19" s="20">
        <v>10</v>
      </c>
      <c r="AY19" s="20">
        <v>39</v>
      </c>
      <c r="AZ19" s="20">
        <v>0</v>
      </c>
      <c r="BA19" s="20">
        <v>35</v>
      </c>
      <c r="BB19" s="20">
        <v>52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1</v>
      </c>
      <c r="BL19" s="20">
        <v>0</v>
      </c>
      <c r="BM19" s="20">
        <v>2</v>
      </c>
      <c r="BN19" s="20">
        <v>9</v>
      </c>
      <c r="BO19" s="20">
        <v>0</v>
      </c>
      <c r="BP19" s="20">
        <v>0</v>
      </c>
      <c r="BQ19" s="20">
        <v>0</v>
      </c>
      <c r="BR19" s="20">
        <v>0</v>
      </c>
      <c r="BS19" s="20">
        <v>2</v>
      </c>
      <c r="BT19" s="20">
        <v>0</v>
      </c>
      <c r="BU19" s="20">
        <v>2</v>
      </c>
      <c r="BV19" s="20">
        <v>11</v>
      </c>
      <c r="BW19" s="20">
        <v>26</v>
      </c>
      <c r="BX19" s="20">
        <v>3</v>
      </c>
      <c r="BY19" s="20">
        <v>35</v>
      </c>
      <c r="BZ19" s="20">
        <v>31</v>
      </c>
      <c r="CA19" s="20">
        <v>204</v>
      </c>
      <c r="CB19" s="20">
        <v>0</v>
      </c>
      <c r="CC19" s="20">
        <v>201</v>
      </c>
      <c r="CD19" s="20">
        <v>797</v>
      </c>
      <c r="CE19" s="20">
        <v>0</v>
      </c>
      <c r="CF19" s="20">
        <v>0</v>
      </c>
      <c r="CG19" s="20">
        <v>0</v>
      </c>
      <c r="CH19" s="20">
        <v>1</v>
      </c>
      <c r="CI19" s="20">
        <v>1</v>
      </c>
      <c r="CJ19" s="20">
        <v>0</v>
      </c>
      <c r="CK19" s="20">
        <v>3</v>
      </c>
      <c r="CL19" s="20">
        <v>4</v>
      </c>
    </row>
    <row r="20" spans="2:90" ht="20.100000000000001" customHeight="1" thickBot="1" x14ac:dyDescent="0.25">
      <c r="B20" s="4" t="s">
        <v>31</v>
      </c>
      <c r="C20" s="20">
        <v>585</v>
      </c>
      <c r="D20" s="20">
        <v>11</v>
      </c>
      <c r="E20" s="20">
        <v>500</v>
      </c>
      <c r="F20" s="20">
        <v>1577</v>
      </c>
      <c r="G20" s="20">
        <v>4</v>
      </c>
      <c r="H20" s="20">
        <v>0</v>
      </c>
      <c r="I20" s="20">
        <v>5</v>
      </c>
      <c r="J20" s="20">
        <v>15</v>
      </c>
      <c r="K20" s="20">
        <v>6</v>
      </c>
      <c r="L20" s="20">
        <v>0</v>
      </c>
      <c r="M20" s="20">
        <v>4</v>
      </c>
      <c r="N20" s="20">
        <v>6</v>
      </c>
      <c r="O20" s="20">
        <v>0</v>
      </c>
      <c r="P20" s="20">
        <v>0</v>
      </c>
      <c r="Q20" s="20">
        <v>0</v>
      </c>
      <c r="R20" s="20">
        <v>0</v>
      </c>
      <c r="S20" s="20">
        <v>20</v>
      </c>
      <c r="T20" s="20">
        <v>7</v>
      </c>
      <c r="U20" s="20">
        <v>21</v>
      </c>
      <c r="V20" s="20">
        <v>32</v>
      </c>
      <c r="W20" s="20">
        <v>174</v>
      </c>
      <c r="X20" s="20">
        <v>0</v>
      </c>
      <c r="Y20" s="20">
        <v>165</v>
      </c>
      <c r="Z20" s="20">
        <v>568</v>
      </c>
      <c r="AA20" s="20">
        <v>2</v>
      </c>
      <c r="AB20" s="20">
        <v>0</v>
      </c>
      <c r="AC20" s="20">
        <v>1</v>
      </c>
      <c r="AD20" s="20">
        <v>5</v>
      </c>
      <c r="AE20" s="20">
        <v>16</v>
      </c>
      <c r="AF20" s="20">
        <v>0</v>
      </c>
      <c r="AG20" s="20">
        <v>10</v>
      </c>
      <c r="AH20" s="20">
        <v>37</v>
      </c>
      <c r="AI20" s="20">
        <v>0</v>
      </c>
      <c r="AJ20" s="20">
        <v>0</v>
      </c>
      <c r="AK20" s="20">
        <v>1</v>
      </c>
      <c r="AL20" s="20">
        <v>0</v>
      </c>
      <c r="AM20" s="20">
        <v>16</v>
      </c>
      <c r="AN20" s="20">
        <v>2</v>
      </c>
      <c r="AO20" s="20">
        <v>11</v>
      </c>
      <c r="AP20" s="20">
        <v>16</v>
      </c>
      <c r="AQ20" s="20">
        <v>108</v>
      </c>
      <c r="AR20" s="20">
        <v>0</v>
      </c>
      <c r="AS20" s="20">
        <v>107</v>
      </c>
      <c r="AT20" s="20">
        <v>249</v>
      </c>
      <c r="AU20" s="20">
        <v>3</v>
      </c>
      <c r="AV20" s="20">
        <v>0</v>
      </c>
      <c r="AW20" s="20">
        <v>2</v>
      </c>
      <c r="AX20" s="20">
        <v>12</v>
      </c>
      <c r="AY20" s="20">
        <v>22</v>
      </c>
      <c r="AZ20" s="20">
        <v>0</v>
      </c>
      <c r="BA20" s="20">
        <v>19</v>
      </c>
      <c r="BB20" s="20">
        <v>22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2</v>
      </c>
      <c r="BO20" s="20">
        <v>0</v>
      </c>
      <c r="BP20" s="20">
        <v>0</v>
      </c>
      <c r="BQ20" s="20">
        <v>0</v>
      </c>
      <c r="BR20" s="20">
        <v>0</v>
      </c>
      <c r="BS20" s="20">
        <v>13</v>
      </c>
      <c r="BT20" s="20">
        <v>0</v>
      </c>
      <c r="BU20" s="20">
        <v>7</v>
      </c>
      <c r="BV20" s="20">
        <v>53</v>
      </c>
      <c r="BW20" s="20">
        <v>16</v>
      </c>
      <c r="BX20" s="20">
        <v>2</v>
      </c>
      <c r="BY20" s="20">
        <v>18</v>
      </c>
      <c r="BZ20" s="20">
        <v>37</v>
      </c>
      <c r="CA20" s="20">
        <v>185</v>
      </c>
      <c r="CB20" s="20">
        <v>0</v>
      </c>
      <c r="CC20" s="20">
        <v>129</v>
      </c>
      <c r="CD20" s="20">
        <v>523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</row>
    <row r="21" spans="2:90" ht="20.100000000000001" customHeight="1" thickBot="1" x14ac:dyDescent="0.25">
      <c r="B21" s="4" t="s">
        <v>32</v>
      </c>
      <c r="C21" s="20">
        <v>77</v>
      </c>
      <c r="D21" s="20">
        <v>5</v>
      </c>
      <c r="E21" s="20">
        <v>79</v>
      </c>
      <c r="F21" s="20">
        <v>206</v>
      </c>
      <c r="G21" s="20">
        <v>1</v>
      </c>
      <c r="H21" s="20">
        <v>0</v>
      </c>
      <c r="I21" s="20">
        <v>0</v>
      </c>
      <c r="J21" s="20">
        <v>1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5</v>
      </c>
      <c r="T21" s="20">
        <v>3</v>
      </c>
      <c r="U21" s="20">
        <v>7</v>
      </c>
      <c r="V21" s="20">
        <v>6</v>
      </c>
      <c r="W21" s="20">
        <v>30</v>
      </c>
      <c r="X21" s="20">
        <v>1</v>
      </c>
      <c r="Y21" s="20">
        <v>27</v>
      </c>
      <c r="Z21" s="20">
        <v>76</v>
      </c>
      <c r="AA21" s="20">
        <v>0</v>
      </c>
      <c r="AB21" s="20">
        <v>0</v>
      </c>
      <c r="AC21" s="20">
        <v>0</v>
      </c>
      <c r="AD21" s="20">
        <v>0</v>
      </c>
      <c r="AE21" s="20">
        <v>1</v>
      </c>
      <c r="AF21" s="20">
        <v>0</v>
      </c>
      <c r="AG21" s="20">
        <v>0</v>
      </c>
      <c r="AH21" s="20">
        <v>3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1</v>
      </c>
      <c r="AP21" s="20">
        <v>1</v>
      </c>
      <c r="AQ21" s="20">
        <v>8</v>
      </c>
      <c r="AR21" s="20">
        <v>0</v>
      </c>
      <c r="AS21" s="20">
        <v>10</v>
      </c>
      <c r="AT21" s="20">
        <v>24</v>
      </c>
      <c r="AU21" s="20">
        <v>0</v>
      </c>
      <c r="AV21" s="20">
        <v>0</v>
      </c>
      <c r="AW21" s="20">
        <v>0</v>
      </c>
      <c r="AX21" s="20">
        <v>0</v>
      </c>
      <c r="AY21" s="20">
        <v>1</v>
      </c>
      <c r="AZ21" s="20">
        <v>0</v>
      </c>
      <c r="BA21" s="20">
        <v>3</v>
      </c>
      <c r="BB21" s="20">
        <v>1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3</v>
      </c>
      <c r="BT21" s="20">
        <v>0</v>
      </c>
      <c r="BU21" s="20">
        <v>2</v>
      </c>
      <c r="BV21" s="20">
        <v>12</v>
      </c>
      <c r="BW21" s="20">
        <v>3</v>
      </c>
      <c r="BX21" s="20">
        <v>1</v>
      </c>
      <c r="BY21" s="20">
        <v>5</v>
      </c>
      <c r="BZ21" s="20">
        <v>1</v>
      </c>
      <c r="CA21" s="20">
        <v>25</v>
      </c>
      <c r="CB21" s="20">
        <v>0</v>
      </c>
      <c r="CC21" s="20">
        <v>24</v>
      </c>
      <c r="CD21" s="20">
        <v>81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</row>
    <row r="22" spans="2:90" ht="20.100000000000001" customHeight="1" thickBot="1" x14ac:dyDescent="0.25">
      <c r="B22" s="4" t="s">
        <v>33</v>
      </c>
      <c r="C22" s="20">
        <v>168</v>
      </c>
      <c r="D22" s="20">
        <v>10</v>
      </c>
      <c r="E22" s="20">
        <v>183</v>
      </c>
      <c r="F22" s="20">
        <v>685</v>
      </c>
      <c r="G22" s="20">
        <v>1</v>
      </c>
      <c r="H22" s="20">
        <v>0</v>
      </c>
      <c r="I22" s="20">
        <v>1</v>
      </c>
      <c r="J22" s="20">
        <v>4</v>
      </c>
      <c r="K22" s="20">
        <v>0</v>
      </c>
      <c r="L22" s="20">
        <v>0</v>
      </c>
      <c r="M22" s="20">
        <v>0</v>
      </c>
      <c r="N22" s="20">
        <v>2</v>
      </c>
      <c r="O22" s="20">
        <v>0</v>
      </c>
      <c r="P22" s="20">
        <v>0</v>
      </c>
      <c r="Q22" s="20">
        <v>0</v>
      </c>
      <c r="R22" s="20">
        <v>0</v>
      </c>
      <c r="S22" s="20">
        <v>12</v>
      </c>
      <c r="T22" s="20">
        <v>7</v>
      </c>
      <c r="U22" s="20">
        <v>18</v>
      </c>
      <c r="V22" s="20">
        <v>6</v>
      </c>
      <c r="W22" s="20">
        <v>66</v>
      </c>
      <c r="X22" s="20">
        <v>0</v>
      </c>
      <c r="Y22" s="20">
        <v>62</v>
      </c>
      <c r="Z22" s="20">
        <v>260</v>
      </c>
      <c r="AA22" s="20">
        <v>1</v>
      </c>
      <c r="AB22" s="20">
        <v>0</v>
      </c>
      <c r="AC22" s="20">
        <v>1</v>
      </c>
      <c r="AD22" s="20">
        <v>1</v>
      </c>
      <c r="AE22" s="20">
        <v>0</v>
      </c>
      <c r="AF22" s="20">
        <v>0</v>
      </c>
      <c r="AG22" s="20">
        <v>2</v>
      </c>
      <c r="AH22" s="20">
        <v>3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7</v>
      </c>
      <c r="AQ22" s="20">
        <v>25</v>
      </c>
      <c r="AR22" s="20">
        <v>0</v>
      </c>
      <c r="AS22" s="20">
        <v>28</v>
      </c>
      <c r="AT22" s="20">
        <v>109</v>
      </c>
      <c r="AU22" s="20">
        <v>1</v>
      </c>
      <c r="AV22" s="20">
        <v>0</v>
      </c>
      <c r="AW22" s="20">
        <v>1</v>
      </c>
      <c r="AX22" s="20">
        <v>1</v>
      </c>
      <c r="AY22" s="20">
        <v>4</v>
      </c>
      <c r="AZ22" s="20">
        <v>0</v>
      </c>
      <c r="BA22" s="20">
        <v>0</v>
      </c>
      <c r="BB22" s="20">
        <v>5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1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11</v>
      </c>
      <c r="BT22" s="20">
        <v>0</v>
      </c>
      <c r="BU22" s="20">
        <v>14</v>
      </c>
      <c r="BV22" s="20">
        <v>56</v>
      </c>
      <c r="BW22" s="20">
        <v>10</v>
      </c>
      <c r="BX22" s="20">
        <v>3</v>
      </c>
      <c r="BY22" s="20">
        <v>12</v>
      </c>
      <c r="BZ22" s="20">
        <v>15</v>
      </c>
      <c r="CA22" s="20">
        <v>37</v>
      </c>
      <c r="CB22" s="20">
        <v>0</v>
      </c>
      <c r="CC22" s="20">
        <v>43</v>
      </c>
      <c r="CD22" s="20">
        <v>216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</row>
    <row r="23" spans="2:90" ht="20.100000000000001" customHeight="1" thickBot="1" x14ac:dyDescent="0.25">
      <c r="B23" s="4" t="s">
        <v>34</v>
      </c>
      <c r="C23" s="20">
        <v>594</v>
      </c>
      <c r="D23" s="20">
        <v>22</v>
      </c>
      <c r="E23" s="20">
        <v>587</v>
      </c>
      <c r="F23" s="20">
        <v>1483</v>
      </c>
      <c r="G23" s="20">
        <v>3</v>
      </c>
      <c r="H23" s="20">
        <v>0</v>
      </c>
      <c r="I23" s="20">
        <v>4</v>
      </c>
      <c r="J23" s="20">
        <v>5</v>
      </c>
      <c r="K23" s="20">
        <v>6</v>
      </c>
      <c r="L23" s="20">
        <v>0</v>
      </c>
      <c r="M23" s="20">
        <v>4</v>
      </c>
      <c r="N23" s="20">
        <v>18</v>
      </c>
      <c r="O23" s="20">
        <v>0</v>
      </c>
      <c r="P23" s="20">
        <v>0</v>
      </c>
      <c r="Q23" s="20">
        <v>0</v>
      </c>
      <c r="R23" s="20">
        <v>0</v>
      </c>
      <c r="S23" s="20">
        <v>8</v>
      </c>
      <c r="T23" s="20">
        <v>11</v>
      </c>
      <c r="U23" s="20">
        <v>22</v>
      </c>
      <c r="V23" s="20">
        <v>17</v>
      </c>
      <c r="W23" s="20">
        <v>205</v>
      </c>
      <c r="X23" s="20">
        <v>1</v>
      </c>
      <c r="Y23" s="20">
        <v>164</v>
      </c>
      <c r="Z23" s="20">
        <v>533</v>
      </c>
      <c r="AA23" s="20">
        <v>0</v>
      </c>
      <c r="AB23" s="20">
        <v>0</v>
      </c>
      <c r="AC23" s="20">
        <v>0</v>
      </c>
      <c r="AD23" s="20">
        <v>0</v>
      </c>
      <c r="AE23" s="20">
        <v>9</v>
      </c>
      <c r="AF23" s="20">
        <v>0</v>
      </c>
      <c r="AG23" s="20">
        <v>8</v>
      </c>
      <c r="AH23" s="20">
        <v>20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3</v>
      </c>
      <c r="AO23" s="20">
        <v>12</v>
      </c>
      <c r="AP23" s="20">
        <v>12</v>
      </c>
      <c r="AQ23" s="20">
        <v>113</v>
      </c>
      <c r="AR23" s="20">
        <v>0</v>
      </c>
      <c r="AS23" s="20">
        <v>105</v>
      </c>
      <c r="AT23" s="20">
        <v>223</v>
      </c>
      <c r="AU23" s="20">
        <v>3</v>
      </c>
      <c r="AV23" s="20">
        <v>0</v>
      </c>
      <c r="AW23" s="20">
        <v>3</v>
      </c>
      <c r="AX23" s="20">
        <v>4</v>
      </c>
      <c r="AY23" s="20">
        <v>13</v>
      </c>
      <c r="AZ23" s="20">
        <v>0</v>
      </c>
      <c r="BA23" s="20">
        <v>21</v>
      </c>
      <c r="BB23" s="20">
        <v>54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4</v>
      </c>
      <c r="BO23" s="20">
        <v>0</v>
      </c>
      <c r="BP23" s="20">
        <v>0</v>
      </c>
      <c r="BQ23" s="20">
        <v>0</v>
      </c>
      <c r="BR23" s="20">
        <v>1</v>
      </c>
      <c r="BS23" s="20">
        <v>28</v>
      </c>
      <c r="BT23" s="20">
        <v>0</v>
      </c>
      <c r="BU23" s="20">
        <v>29</v>
      </c>
      <c r="BV23" s="20">
        <v>78</v>
      </c>
      <c r="BW23" s="20">
        <v>27</v>
      </c>
      <c r="BX23" s="20">
        <v>4</v>
      </c>
      <c r="BY23" s="20">
        <v>20</v>
      </c>
      <c r="BZ23" s="20">
        <v>25</v>
      </c>
      <c r="CA23" s="20">
        <v>173</v>
      </c>
      <c r="CB23" s="20">
        <v>3</v>
      </c>
      <c r="CC23" s="20">
        <v>195</v>
      </c>
      <c r="CD23" s="20">
        <v>489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</row>
    <row r="24" spans="2:90" ht="20.100000000000001" customHeight="1" thickBot="1" x14ac:dyDescent="0.25">
      <c r="B24" s="4" t="s">
        <v>35</v>
      </c>
      <c r="C24" s="20">
        <v>228</v>
      </c>
      <c r="D24" s="20">
        <v>21</v>
      </c>
      <c r="E24" s="20">
        <v>196</v>
      </c>
      <c r="F24" s="20">
        <v>779</v>
      </c>
      <c r="G24" s="20">
        <v>1</v>
      </c>
      <c r="H24" s="20">
        <v>0</v>
      </c>
      <c r="I24" s="20">
        <v>0</v>
      </c>
      <c r="J24" s="20">
        <v>2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7</v>
      </c>
      <c r="T24" s="20">
        <v>11</v>
      </c>
      <c r="U24" s="20">
        <v>17</v>
      </c>
      <c r="V24" s="20">
        <v>16</v>
      </c>
      <c r="W24" s="20">
        <v>89</v>
      </c>
      <c r="X24" s="20">
        <v>0</v>
      </c>
      <c r="Y24" s="20">
        <v>70</v>
      </c>
      <c r="Z24" s="20">
        <v>281</v>
      </c>
      <c r="AA24" s="20">
        <v>0</v>
      </c>
      <c r="AB24" s="20">
        <v>0</v>
      </c>
      <c r="AC24" s="20">
        <v>1</v>
      </c>
      <c r="AD24" s="20">
        <v>0</v>
      </c>
      <c r="AE24" s="20">
        <v>5</v>
      </c>
      <c r="AF24" s="20">
        <v>0</v>
      </c>
      <c r="AG24" s="20">
        <v>3</v>
      </c>
      <c r="AH24" s="20">
        <v>15</v>
      </c>
      <c r="AI24" s="20">
        <v>0</v>
      </c>
      <c r="AJ24" s="20">
        <v>0</v>
      </c>
      <c r="AK24" s="20">
        <v>0</v>
      </c>
      <c r="AL24" s="20">
        <v>0</v>
      </c>
      <c r="AM24" s="20">
        <v>2</v>
      </c>
      <c r="AN24" s="20">
        <v>4</v>
      </c>
      <c r="AO24" s="20">
        <v>7</v>
      </c>
      <c r="AP24" s="20">
        <v>7</v>
      </c>
      <c r="AQ24" s="20">
        <v>35</v>
      </c>
      <c r="AR24" s="20">
        <v>0</v>
      </c>
      <c r="AS24" s="20">
        <v>20</v>
      </c>
      <c r="AT24" s="20">
        <v>105</v>
      </c>
      <c r="AU24" s="20">
        <v>0</v>
      </c>
      <c r="AV24" s="20">
        <v>0</v>
      </c>
      <c r="AW24" s="20">
        <v>1</v>
      </c>
      <c r="AX24" s="20">
        <v>0</v>
      </c>
      <c r="AY24" s="20">
        <v>1</v>
      </c>
      <c r="AZ24" s="20">
        <v>0</v>
      </c>
      <c r="BA24" s="20">
        <v>1</v>
      </c>
      <c r="BB24" s="20">
        <v>4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4</v>
      </c>
      <c r="BT24" s="20">
        <v>0</v>
      </c>
      <c r="BU24" s="20">
        <v>6</v>
      </c>
      <c r="BV24" s="20">
        <v>26</v>
      </c>
      <c r="BW24" s="20">
        <v>4</v>
      </c>
      <c r="BX24" s="20">
        <v>6</v>
      </c>
      <c r="BY24" s="20">
        <v>10</v>
      </c>
      <c r="BZ24" s="20">
        <v>15</v>
      </c>
      <c r="CA24" s="20">
        <v>80</v>
      </c>
      <c r="CB24" s="20">
        <v>0</v>
      </c>
      <c r="CC24" s="20">
        <v>60</v>
      </c>
      <c r="CD24" s="20">
        <v>308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</row>
    <row r="25" spans="2:90" ht="20.100000000000001" customHeight="1" thickBot="1" x14ac:dyDescent="0.25">
      <c r="B25" s="4" t="s">
        <v>36</v>
      </c>
      <c r="C25" s="20">
        <v>72</v>
      </c>
      <c r="D25" s="20">
        <v>0</v>
      </c>
      <c r="E25" s="20">
        <v>70</v>
      </c>
      <c r="F25" s="20">
        <v>165</v>
      </c>
      <c r="G25" s="20">
        <v>0</v>
      </c>
      <c r="H25" s="20">
        <v>0</v>
      </c>
      <c r="I25" s="20">
        <v>2</v>
      </c>
      <c r="J25" s="20">
        <v>2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2</v>
      </c>
      <c r="T25" s="20">
        <v>0</v>
      </c>
      <c r="U25" s="20">
        <v>1</v>
      </c>
      <c r="V25" s="20">
        <v>1</v>
      </c>
      <c r="W25" s="20">
        <v>25</v>
      </c>
      <c r="X25" s="20">
        <v>0</v>
      </c>
      <c r="Y25" s="20">
        <v>21</v>
      </c>
      <c r="Z25" s="20">
        <v>56</v>
      </c>
      <c r="AA25" s="20">
        <v>0</v>
      </c>
      <c r="AB25" s="20">
        <v>0</v>
      </c>
      <c r="AC25" s="20">
        <v>0</v>
      </c>
      <c r="AD25" s="20">
        <v>0</v>
      </c>
      <c r="AE25" s="20">
        <v>3</v>
      </c>
      <c r="AF25" s="20">
        <v>0</v>
      </c>
      <c r="AG25" s="20">
        <v>0</v>
      </c>
      <c r="AH25" s="20">
        <v>3</v>
      </c>
      <c r="AI25" s="20">
        <v>0</v>
      </c>
      <c r="AJ25" s="20">
        <v>0</v>
      </c>
      <c r="AK25" s="20">
        <v>0</v>
      </c>
      <c r="AL25" s="20">
        <v>0</v>
      </c>
      <c r="AM25" s="20">
        <v>1</v>
      </c>
      <c r="AN25" s="20">
        <v>0</v>
      </c>
      <c r="AO25" s="20">
        <v>1</v>
      </c>
      <c r="AP25" s="20">
        <v>0</v>
      </c>
      <c r="AQ25" s="20">
        <v>19</v>
      </c>
      <c r="AR25" s="20">
        <v>0</v>
      </c>
      <c r="AS25" s="20">
        <v>16</v>
      </c>
      <c r="AT25" s="20">
        <v>46</v>
      </c>
      <c r="AU25" s="20">
        <v>0</v>
      </c>
      <c r="AV25" s="20">
        <v>0</v>
      </c>
      <c r="AW25" s="20">
        <v>0</v>
      </c>
      <c r="AX25" s="20">
        <v>1</v>
      </c>
      <c r="AY25" s="20">
        <v>0</v>
      </c>
      <c r="AZ25" s="20">
        <v>0</v>
      </c>
      <c r="BA25" s="20">
        <v>1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5</v>
      </c>
      <c r="BT25" s="20">
        <v>0</v>
      </c>
      <c r="BU25" s="20">
        <v>6</v>
      </c>
      <c r="BV25" s="20">
        <v>14</v>
      </c>
      <c r="BW25" s="20">
        <v>1</v>
      </c>
      <c r="BX25" s="20">
        <v>0</v>
      </c>
      <c r="BY25" s="20">
        <v>1</v>
      </c>
      <c r="BZ25" s="20">
        <v>2</v>
      </c>
      <c r="CA25" s="20">
        <v>16</v>
      </c>
      <c r="CB25" s="20">
        <v>0</v>
      </c>
      <c r="CC25" s="20">
        <v>21</v>
      </c>
      <c r="CD25" s="20">
        <v>40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</row>
    <row r="26" spans="2:90" ht="20.100000000000001" customHeight="1" thickBot="1" x14ac:dyDescent="0.25">
      <c r="B26" s="5" t="s">
        <v>37</v>
      </c>
      <c r="C26" s="20">
        <v>181</v>
      </c>
      <c r="D26" s="20">
        <v>3</v>
      </c>
      <c r="E26" s="20">
        <v>168</v>
      </c>
      <c r="F26" s="20">
        <v>547</v>
      </c>
      <c r="G26" s="20">
        <v>1</v>
      </c>
      <c r="H26" s="20">
        <v>0</v>
      </c>
      <c r="I26" s="20">
        <v>2</v>
      </c>
      <c r="J26" s="20">
        <v>7</v>
      </c>
      <c r="K26" s="20">
        <v>2</v>
      </c>
      <c r="L26" s="20">
        <v>0</v>
      </c>
      <c r="M26" s="20">
        <v>3</v>
      </c>
      <c r="N26" s="20">
        <v>2</v>
      </c>
      <c r="O26" s="20">
        <v>0</v>
      </c>
      <c r="P26" s="20">
        <v>0</v>
      </c>
      <c r="Q26" s="20">
        <v>0</v>
      </c>
      <c r="R26" s="20">
        <v>1</v>
      </c>
      <c r="S26" s="20">
        <v>10</v>
      </c>
      <c r="T26" s="20">
        <v>3</v>
      </c>
      <c r="U26" s="20">
        <v>9</v>
      </c>
      <c r="V26" s="20">
        <v>8</v>
      </c>
      <c r="W26" s="20">
        <v>60</v>
      </c>
      <c r="X26" s="20">
        <v>0</v>
      </c>
      <c r="Y26" s="20">
        <v>48</v>
      </c>
      <c r="Z26" s="20">
        <v>168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4</v>
      </c>
      <c r="AH26" s="20">
        <v>4</v>
      </c>
      <c r="AI26" s="20">
        <v>0</v>
      </c>
      <c r="AJ26" s="20">
        <v>0</v>
      </c>
      <c r="AK26" s="20">
        <v>0</v>
      </c>
      <c r="AL26" s="20">
        <v>0</v>
      </c>
      <c r="AM26" s="20">
        <v>7</v>
      </c>
      <c r="AN26" s="20">
        <v>0</v>
      </c>
      <c r="AO26" s="20">
        <v>3</v>
      </c>
      <c r="AP26" s="20">
        <v>5</v>
      </c>
      <c r="AQ26" s="20">
        <v>33</v>
      </c>
      <c r="AR26" s="20">
        <v>0</v>
      </c>
      <c r="AS26" s="20">
        <v>37</v>
      </c>
      <c r="AT26" s="20">
        <v>135</v>
      </c>
      <c r="AU26" s="20">
        <v>0</v>
      </c>
      <c r="AV26" s="20">
        <v>0</v>
      </c>
      <c r="AW26" s="20">
        <v>0</v>
      </c>
      <c r="AX26" s="20">
        <v>0</v>
      </c>
      <c r="AY26" s="20">
        <v>2</v>
      </c>
      <c r="AZ26" s="20">
        <v>0</v>
      </c>
      <c r="BA26" s="20">
        <v>1</v>
      </c>
      <c r="BB26" s="20">
        <v>3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1</v>
      </c>
      <c r="BO26" s="20">
        <v>0</v>
      </c>
      <c r="BP26" s="20">
        <v>0</v>
      </c>
      <c r="BQ26" s="20">
        <v>0</v>
      </c>
      <c r="BR26" s="20">
        <v>0</v>
      </c>
      <c r="BS26" s="20">
        <v>6</v>
      </c>
      <c r="BT26" s="20">
        <v>0</v>
      </c>
      <c r="BU26" s="20">
        <v>8</v>
      </c>
      <c r="BV26" s="20">
        <v>34</v>
      </c>
      <c r="BW26" s="20">
        <v>11</v>
      </c>
      <c r="BX26" s="20">
        <v>0</v>
      </c>
      <c r="BY26" s="20">
        <v>7</v>
      </c>
      <c r="BZ26" s="20">
        <v>11</v>
      </c>
      <c r="CA26" s="20">
        <v>49</v>
      </c>
      <c r="CB26" s="20">
        <v>0</v>
      </c>
      <c r="CC26" s="20">
        <v>46</v>
      </c>
      <c r="CD26" s="20">
        <v>168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</row>
    <row r="27" spans="2:90" ht="20.100000000000001" customHeight="1" thickBot="1" x14ac:dyDescent="0.25">
      <c r="B27" s="6" t="s">
        <v>38</v>
      </c>
      <c r="C27" s="21">
        <v>41</v>
      </c>
      <c r="D27" s="21">
        <v>0</v>
      </c>
      <c r="E27" s="21">
        <v>41</v>
      </c>
      <c r="F27" s="21">
        <v>126</v>
      </c>
      <c r="G27" s="21">
        <v>0</v>
      </c>
      <c r="H27" s="21">
        <v>0</v>
      </c>
      <c r="I27" s="21">
        <v>0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3</v>
      </c>
      <c r="T27" s="21">
        <v>0</v>
      </c>
      <c r="U27" s="21">
        <v>2</v>
      </c>
      <c r="V27" s="21">
        <v>3</v>
      </c>
      <c r="W27" s="21">
        <v>10</v>
      </c>
      <c r="X27" s="21">
        <v>0</v>
      </c>
      <c r="Y27" s="21">
        <v>18</v>
      </c>
      <c r="Z27" s="21">
        <v>32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2</v>
      </c>
      <c r="AH27" s="21">
        <v>1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16</v>
      </c>
      <c r="AR27" s="21">
        <v>0</v>
      </c>
      <c r="AS27" s="21">
        <v>8</v>
      </c>
      <c r="AT27" s="21">
        <v>39</v>
      </c>
      <c r="AU27" s="21">
        <v>0</v>
      </c>
      <c r="AV27" s="21">
        <v>0</v>
      </c>
      <c r="AW27" s="21">
        <v>0</v>
      </c>
      <c r="AX27" s="21">
        <v>2</v>
      </c>
      <c r="AY27" s="21">
        <v>0</v>
      </c>
      <c r="AZ27" s="21">
        <v>0</v>
      </c>
      <c r="BA27" s="21">
        <v>0</v>
      </c>
      <c r="BB27" s="21">
        <v>1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7</v>
      </c>
      <c r="BW27" s="21">
        <v>2</v>
      </c>
      <c r="BX27" s="21">
        <v>0</v>
      </c>
      <c r="BY27" s="21">
        <v>1</v>
      </c>
      <c r="BZ27" s="21">
        <v>1</v>
      </c>
      <c r="CA27" s="21">
        <v>10</v>
      </c>
      <c r="CB27" s="21">
        <v>0</v>
      </c>
      <c r="CC27" s="21">
        <v>10</v>
      </c>
      <c r="CD27" s="21">
        <v>39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</row>
    <row r="28" spans="2:90" ht="20.100000000000001" customHeight="1" thickBot="1" x14ac:dyDescent="0.25">
      <c r="B28" s="7" t="s">
        <v>39</v>
      </c>
      <c r="C28" s="9">
        <f>SUM(C11:C27)</f>
        <v>4627</v>
      </c>
      <c r="D28" s="9">
        <f t="shared" ref="D28:AT28" si="0">SUM(D11:D27)</f>
        <v>154</v>
      </c>
      <c r="E28" s="9">
        <f t="shared" si="0"/>
        <v>4433</v>
      </c>
      <c r="F28" s="9">
        <f t="shared" si="0"/>
        <v>13574</v>
      </c>
      <c r="G28" s="9">
        <f t="shared" si="0"/>
        <v>29</v>
      </c>
      <c r="H28" s="9">
        <f t="shared" si="0"/>
        <v>0</v>
      </c>
      <c r="I28" s="9">
        <f t="shared" si="0"/>
        <v>31</v>
      </c>
      <c r="J28" s="9">
        <f t="shared" si="0"/>
        <v>95</v>
      </c>
      <c r="K28" s="9">
        <f t="shared" si="0"/>
        <v>19</v>
      </c>
      <c r="L28" s="9">
        <f t="shared" si="0"/>
        <v>0</v>
      </c>
      <c r="M28" s="9">
        <f t="shared" si="0"/>
        <v>17</v>
      </c>
      <c r="N28" s="9">
        <f t="shared" si="0"/>
        <v>36</v>
      </c>
      <c r="O28" s="9">
        <f t="shared" si="0"/>
        <v>0</v>
      </c>
      <c r="P28" s="9">
        <f t="shared" si="0"/>
        <v>0</v>
      </c>
      <c r="Q28" s="9">
        <f t="shared" si="0"/>
        <v>1</v>
      </c>
      <c r="R28" s="9">
        <f t="shared" si="0"/>
        <v>1</v>
      </c>
      <c r="S28" s="9">
        <f t="shared" si="0"/>
        <v>161</v>
      </c>
      <c r="T28" s="9">
        <f t="shared" si="0"/>
        <v>82</v>
      </c>
      <c r="U28" s="9">
        <f t="shared" si="0"/>
        <v>236</v>
      </c>
      <c r="V28" s="9">
        <f t="shared" si="0"/>
        <v>193</v>
      </c>
      <c r="W28" s="9">
        <f t="shared" si="0"/>
        <v>1532</v>
      </c>
      <c r="X28" s="9">
        <f t="shared" si="0"/>
        <v>3</v>
      </c>
      <c r="Y28" s="9">
        <f t="shared" si="0"/>
        <v>1376</v>
      </c>
      <c r="Z28" s="9">
        <f t="shared" si="0"/>
        <v>4938</v>
      </c>
      <c r="AA28" s="9">
        <f t="shared" si="0"/>
        <v>8</v>
      </c>
      <c r="AB28" s="9">
        <f t="shared" si="0"/>
        <v>0</v>
      </c>
      <c r="AC28" s="9">
        <f t="shared" si="0"/>
        <v>8</v>
      </c>
      <c r="AD28" s="9">
        <f t="shared" si="0"/>
        <v>15</v>
      </c>
      <c r="AE28" s="9">
        <f t="shared" si="0"/>
        <v>66</v>
      </c>
      <c r="AF28" s="9">
        <f t="shared" si="0"/>
        <v>0</v>
      </c>
      <c r="AG28" s="9">
        <f t="shared" si="0"/>
        <v>55</v>
      </c>
      <c r="AH28" s="9">
        <f t="shared" si="0"/>
        <v>171</v>
      </c>
      <c r="AI28" s="9">
        <f t="shared" si="0"/>
        <v>0</v>
      </c>
      <c r="AJ28" s="9">
        <f t="shared" si="0"/>
        <v>0</v>
      </c>
      <c r="AK28" s="9">
        <f t="shared" si="0"/>
        <v>1</v>
      </c>
      <c r="AL28" s="9">
        <f t="shared" si="0"/>
        <v>0</v>
      </c>
      <c r="AM28" s="9">
        <f t="shared" si="0"/>
        <v>71</v>
      </c>
      <c r="AN28" s="9">
        <f t="shared" si="0"/>
        <v>15</v>
      </c>
      <c r="AO28" s="9">
        <f t="shared" si="0"/>
        <v>86</v>
      </c>
      <c r="AP28" s="9">
        <f t="shared" si="0"/>
        <v>99</v>
      </c>
      <c r="AQ28" s="9">
        <f t="shared" si="0"/>
        <v>846</v>
      </c>
      <c r="AR28" s="9">
        <f t="shared" si="0"/>
        <v>1</v>
      </c>
      <c r="AS28" s="9">
        <f t="shared" si="0"/>
        <v>782</v>
      </c>
      <c r="AT28" s="9">
        <f t="shared" si="0"/>
        <v>2193</v>
      </c>
      <c r="AU28" s="9">
        <f t="shared" ref="AU28" si="1">SUM(AU11:AU27)</f>
        <v>15</v>
      </c>
      <c r="AV28" s="9">
        <f t="shared" ref="AV28:CL28" si="2">SUM(AV11:AV27)</f>
        <v>0</v>
      </c>
      <c r="AW28" s="9">
        <f t="shared" si="2"/>
        <v>16</v>
      </c>
      <c r="AX28" s="9">
        <f t="shared" si="2"/>
        <v>49</v>
      </c>
      <c r="AY28" s="9">
        <f t="shared" si="2"/>
        <v>136</v>
      </c>
      <c r="AZ28" s="9">
        <f t="shared" si="2"/>
        <v>0</v>
      </c>
      <c r="BA28" s="9">
        <f t="shared" si="2"/>
        <v>129</v>
      </c>
      <c r="BB28" s="9">
        <f t="shared" si="2"/>
        <v>218</v>
      </c>
      <c r="BC28" s="9">
        <f t="shared" si="2"/>
        <v>0</v>
      </c>
      <c r="BD28" s="9">
        <f t="shared" si="2"/>
        <v>0</v>
      </c>
      <c r="BE28" s="9">
        <f t="shared" si="2"/>
        <v>0</v>
      </c>
      <c r="BF28" s="9">
        <f t="shared" si="2"/>
        <v>0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2</v>
      </c>
      <c r="BL28" s="9">
        <f t="shared" si="2"/>
        <v>0</v>
      </c>
      <c r="BM28" s="9">
        <f t="shared" si="2"/>
        <v>4</v>
      </c>
      <c r="BN28" s="9">
        <f t="shared" si="2"/>
        <v>22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157</v>
      </c>
      <c r="BT28" s="9">
        <f t="shared" si="2"/>
        <v>0</v>
      </c>
      <c r="BU28" s="9">
        <f t="shared" si="2"/>
        <v>167</v>
      </c>
      <c r="BV28" s="9">
        <f t="shared" si="2"/>
        <v>567</v>
      </c>
      <c r="BW28" s="9">
        <f t="shared" si="2"/>
        <v>157</v>
      </c>
      <c r="BX28" s="9">
        <f t="shared" si="2"/>
        <v>48</v>
      </c>
      <c r="BY28" s="9">
        <f t="shared" si="2"/>
        <v>191</v>
      </c>
      <c r="BZ28" s="9">
        <f t="shared" si="2"/>
        <v>259</v>
      </c>
      <c r="CA28" s="9">
        <f t="shared" si="2"/>
        <v>1427</v>
      </c>
      <c r="CB28" s="9">
        <f t="shared" si="2"/>
        <v>5</v>
      </c>
      <c r="CC28" s="9">
        <f t="shared" si="2"/>
        <v>1330</v>
      </c>
      <c r="CD28" s="9">
        <f t="shared" si="2"/>
        <v>4712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1</v>
      </c>
      <c r="CI28" s="9">
        <f t="shared" si="2"/>
        <v>1</v>
      </c>
      <c r="CJ28" s="9">
        <f t="shared" si="2"/>
        <v>0</v>
      </c>
      <c r="CK28" s="9">
        <f t="shared" si="2"/>
        <v>3</v>
      </c>
      <c r="CL28" s="9">
        <f t="shared" si="2"/>
        <v>4</v>
      </c>
    </row>
    <row r="29" spans="2:90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99</v>
      </c>
      <c r="D9" s="69"/>
      <c r="E9" s="69"/>
      <c r="F9" s="76" t="s">
        <v>100</v>
      </c>
      <c r="G9" s="69"/>
      <c r="H9" s="69"/>
      <c r="I9" s="76" t="s">
        <v>101</v>
      </c>
      <c r="J9" s="69"/>
      <c r="K9" s="69"/>
      <c r="L9" s="76" t="s">
        <v>102</v>
      </c>
      <c r="M9" s="69"/>
      <c r="N9" s="69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9">
        <v>248</v>
      </c>
      <c r="D11" s="19">
        <v>221</v>
      </c>
      <c r="E11" s="19">
        <v>498</v>
      </c>
      <c r="F11" s="19">
        <v>26</v>
      </c>
      <c r="G11" s="19">
        <v>23</v>
      </c>
      <c r="H11" s="19">
        <v>58</v>
      </c>
      <c r="I11" s="19">
        <v>179</v>
      </c>
      <c r="J11" s="19">
        <v>166</v>
      </c>
      <c r="K11" s="19">
        <v>392</v>
      </c>
      <c r="L11" s="19">
        <v>43</v>
      </c>
      <c r="M11" s="19">
        <v>32</v>
      </c>
      <c r="N11" s="19">
        <v>48</v>
      </c>
    </row>
    <row r="12" spans="2:14" ht="20.100000000000001" customHeight="1" thickBot="1" x14ac:dyDescent="0.25">
      <c r="B12" s="4" t="s">
        <v>23</v>
      </c>
      <c r="C12" s="20">
        <v>30</v>
      </c>
      <c r="D12" s="20">
        <v>39</v>
      </c>
      <c r="E12" s="20">
        <v>15</v>
      </c>
      <c r="F12" s="20">
        <v>6</v>
      </c>
      <c r="G12" s="20">
        <v>6</v>
      </c>
      <c r="H12" s="20">
        <v>6</v>
      </c>
      <c r="I12" s="20">
        <v>18</v>
      </c>
      <c r="J12" s="20">
        <v>27</v>
      </c>
      <c r="K12" s="20">
        <v>9</v>
      </c>
      <c r="L12" s="20">
        <v>6</v>
      </c>
      <c r="M12" s="20">
        <v>6</v>
      </c>
      <c r="N12" s="20">
        <v>0</v>
      </c>
    </row>
    <row r="13" spans="2:14" ht="20.100000000000001" customHeight="1" thickBot="1" x14ac:dyDescent="0.25">
      <c r="B13" s="4" t="s">
        <v>24</v>
      </c>
      <c r="C13" s="20">
        <v>22</v>
      </c>
      <c r="D13" s="20">
        <v>22</v>
      </c>
      <c r="E13" s="20">
        <v>17</v>
      </c>
      <c r="F13" s="20">
        <v>2</v>
      </c>
      <c r="G13" s="20">
        <v>3</v>
      </c>
      <c r="H13" s="20">
        <v>2</v>
      </c>
      <c r="I13" s="20">
        <v>13</v>
      </c>
      <c r="J13" s="20">
        <v>12</v>
      </c>
      <c r="K13" s="20">
        <v>11</v>
      </c>
      <c r="L13" s="20">
        <v>7</v>
      </c>
      <c r="M13" s="20">
        <v>7</v>
      </c>
      <c r="N13" s="20">
        <v>4</v>
      </c>
    </row>
    <row r="14" spans="2:14" ht="20.100000000000001" customHeight="1" thickBot="1" x14ac:dyDescent="0.25">
      <c r="B14" s="4" t="s">
        <v>25</v>
      </c>
      <c r="C14" s="20">
        <v>27</v>
      </c>
      <c r="D14" s="20">
        <v>32</v>
      </c>
      <c r="E14" s="20">
        <v>23</v>
      </c>
      <c r="F14" s="20">
        <v>6</v>
      </c>
      <c r="G14" s="20">
        <v>6</v>
      </c>
      <c r="H14" s="20">
        <v>5</v>
      </c>
      <c r="I14" s="20">
        <v>18</v>
      </c>
      <c r="J14" s="20">
        <v>23</v>
      </c>
      <c r="K14" s="20">
        <v>18</v>
      </c>
      <c r="L14" s="20">
        <v>3</v>
      </c>
      <c r="M14" s="20">
        <v>3</v>
      </c>
      <c r="N14" s="20">
        <v>0</v>
      </c>
    </row>
    <row r="15" spans="2:14" ht="20.100000000000001" customHeight="1" thickBot="1" x14ac:dyDescent="0.25">
      <c r="B15" s="4" t="s">
        <v>26</v>
      </c>
      <c r="C15" s="20">
        <v>68</v>
      </c>
      <c r="D15" s="20">
        <v>53</v>
      </c>
      <c r="E15" s="20">
        <v>86</v>
      </c>
      <c r="F15" s="20">
        <v>11</v>
      </c>
      <c r="G15" s="20">
        <v>11</v>
      </c>
      <c r="H15" s="20">
        <v>10</v>
      </c>
      <c r="I15" s="20">
        <v>45</v>
      </c>
      <c r="J15" s="20">
        <v>36</v>
      </c>
      <c r="K15" s="20">
        <v>61</v>
      </c>
      <c r="L15" s="20">
        <v>12</v>
      </c>
      <c r="M15" s="20">
        <v>6</v>
      </c>
      <c r="N15" s="20">
        <v>15</v>
      </c>
    </row>
    <row r="16" spans="2:14" ht="20.100000000000001" customHeight="1" thickBot="1" x14ac:dyDescent="0.25">
      <c r="B16" s="4" t="s">
        <v>27</v>
      </c>
      <c r="C16" s="20">
        <v>19</v>
      </c>
      <c r="D16" s="20">
        <v>19</v>
      </c>
      <c r="E16" s="20">
        <v>7</v>
      </c>
      <c r="F16" s="20">
        <v>0</v>
      </c>
      <c r="G16" s="20">
        <v>0</v>
      </c>
      <c r="H16" s="20">
        <v>1</v>
      </c>
      <c r="I16" s="20">
        <v>16</v>
      </c>
      <c r="J16" s="20">
        <v>16</v>
      </c>
      <c r="K16" s="20">
        <v>4</v>
      </c>
      <c r="L16" s="20">
        <v>3</v>
      </c>
      <c r="M16" s="20">
        <v>3</v>
      </c>
      <c r="N16" s="20">
        <v>2</v>
      </c>
    </row>
    <row r="17" spans="2:14" ht="20.100000000000001" customHeight="1" thickBot="1" x14ac:dyDescent="0.25">
      <c r="B17" s="4" t="s">
        <v>28</v>
      </c>
      <c r="C17" s="20">
        <v>29</v>
      </c>
      <c r="D17" s="20">
        <v>25</v>
      </c>
      <c r="E17" s="20">
        <v>37</v>
      </c>
      <c r="F17" s="20">
        <v>10</v>
      </c>
      <c r="G17" s="20">
        <v>11</v>
      </c>
      <c r="H17" s="20">
        <v>7</v>
      </c>
      <c r="I17" s="20">
        <v>18</v>
      </c>
      <c r="J17" s="20">
        <v>13</v>
      </c>
      <c r="K17" s="20">
        <v>29</v>
      </c>
      <c r="L17" s="20">
        <v>1</v>
      </c>
      <c r="M17" s="20">
        <v>1</v>
      </c>
      <c r="N17" s="20">
        <v>1</v>
      </c>
    </row>
    <row r="18" spans="2:14" ht="20.100000000000001" customHeight="1" thickBot="1" x14ac:dyDescent="0.25">
      <c r="B18" s="4" t="s">
        <v>29</v>
      </c>
      <c r="C18" s="20">
        <v>48</v>
      </c>
      <c r="D18" s="20">
        <v>46</v>
      </c>
      <c r="E18" s="20">
        <v>128</v>
      </c>
      <c r="F18" s="20">
        <v>8</v>
      </c>
      <c r="G18" s="20">
        <v>10</v>
      </c>
      <c r="H18" s="20">
        <v>20</v>
      </c>
      <c r="I18" s="20">
        <v>36</v>
      </c>
      <c r="J18" s="20">
        <v>30</v>
      </c>
      <c r="K18" s="20">
        <v>102</v>
      </c>
      <c r="L18" s="20">
        <v>4</v>
      </c>
      <c r="M18" s="20">
        <v>6</v>
      </c>
      <c r="N18" s="20">
        <v>6</v>
      </c>
    </row>
    <row r="19" spans="2:14" ht="20.100000000000001" customHeight="1" thickBot="1" x14ac:dyDescent="0.25">
      <c r="B19" s="4" t="s">
        <v>30</v>
      </c>
      <c r="C19" s="20">
        <v>280</v>
      </c>
      <c r="D19" s="20">
        <v>236</v>
      </c>
      <c r="E19" s="20">
        <v>549</v>
      </c>
      <c r="F19" s="20">
        <v>94</v>
      </c>
      <c r="G19" s="20">
        <v>89</v>
      </c>
      <c r="H19" s="20">
        <v>132</v>
      </c>
      <c r="I19" s="20">
        <v>168</v>
      </c>
      <c r="J19" s="20">
        <v>132</v>
      </c>
      <c r="K19" s="20">
        <v>382</v>
      </c>
      <c r="L19" s="20">
        <v>18</v>
      </c>
      <c r="M19" s="20">
        <v>15</v>
      </c>
      <c r="N19" s="20">
        <v>35</v>
      </c>
    </row>
    <row r="20" spans="2:14" ht="20.100000000000001" customHeight="1" thickBot="1" x14ac:dyDescent="0.25">
      <c r="B20" s="4" t="s">
        <v>31</v>
      </c>
      <c r="C20" s="20">
        <v>151</v>
      </c>
      <c r="D20" s="20">
        <v>140</v>
      </c>
      <c r="E20" s="20">
        <v>159</v>
      </c>
      <c r="F20" s="20">
        <v>32</v>
      </c>
      <c r="G20" s="20">
        <v>42</v>
      </c>
      <c r="H20" s="20">
        <v>31</v>
      </c>
      <c r="I20" s="20">
        <v>89</v>
      </c>
      <c r="J20" s="20">
        <v>77</v>
      </c>
      <c r="K20" s="20">
        <v>110</v>
      </c>
      <c r="L20" s="20">
        <v>30</v>
      </c>
      <c r="M20" s="20">
        <v>21</v>
      </c>
      <c r="N20" s="20">
        <v>18</v>
      </c>
    </row>
    <row r="21" spans="2:14" ht="20.100000000000001" customHeight="1" thickBot="1" x14ac:dyDescent="0.25">
      <c r="B21" s="4" t="s">
        <v>32</v>
      </c>
      <c r="C21" s="20">
        <v>20</v>
      </c>
      <c r="D21" s="20">
        <v>12</v>
      </c>
      <c r="E21" s="20">
        <v>27</v>
      </c>
      <c r="F21" s="20">
        <v>5</v>
      </c>
      <c r="G21" s="20">
        <v>3</v>
      </c>
      <c r="H21" s="20">
        <v>2</v>
      </c>
      <c r="I21" s="20">
        <v>15</v>
      </c>
      <c r="J21" s="20">
        <v>9</v>
      </c>
      <c r="K21" s="20">
        <v>25</v>
      </c>
      <c r="L21" s="20">
        <v>0</v>
      </c>
      <c r="M21" s="20">
        <v>0</v>
      </c>
      <c r="N21" s="20">
        <v>0</v>
      </c>
    </row>
    <row r="22" spans="2:14" ht="20.100000000000001" customHeight="1" thickBot="1" x14ac:dyDescent="0.25">
      <c r="B22" s="4" t="s">
        <v>33</v>
      </c>
      <c r="C22" s="20">
        <v>38</v>
      </c>
      <c r="D22" s="20">
        <v>43</v>
      </c>
      <c r="E22" s="20">
        <v>107</v>
      </c>
      <c r="F22" s="20">
        <v>5</v>
      </c>
      <c r="G22" s="20">
        <v>7</v>
      </c>
      <c r="H22" s="20">
        <v>5</v>
      </c>
      <c r="I22" s="20">
        <v>30</v>
      </c>
      <c r="J22" s="20">
        <v>33</v>
      </c>
      <c r="K22" s="20">
        <v>98</v>
      </c>
      <c r="L22" s="20">
        <v>3</v>
      </c>
      <c r="M22" s="20">
        <v>3</v>
      </c>
      <c r="N22" s="20">
        <v>4</v>
      </c>
    </row>
    <row r="23" spans="2:14" ht="20.100000000000001" customHeight="1" thickBot="1" x14ac:dyDescent="0.25">
      <c r="B23" s="4" t="s">
        <v>34</v>
      </c>
      <c r="C23" s="20">
        <v>183</v>
      </c>
      <c r="D23" s="20">
        <v>183</v>
      </c>
      <c r="E23" s="20">
        <v>190</v>
      </c>
      <c r="F23" s="20">
        <v>40</v>
      </c>
      <c r="G23" s="20">
        <v>35</v>
      </c>
      <c r="H23" s="20">
        <v>29</v>
      </c>
      <c r="I23" s="20">
        <v>104</v>
      </c>
      <c r="J23" s="20">
        <v>104</v>
      </c>
      <c r="K23" s="20">
        <v>139</v>
      </c>
      <c r="L23" s="20">
        <v>39</v>
      </c>
      <c r="M23" s="20">
        <v>44</v>
      </c>
      <c r="N23" s="20">
        <v>22</v>
      </c>
    </row>
    <row r="24" spans="2:14" ht="20.100000000000001" customHeight="1" thickBot="1" x14ac:dyDescent="0.25">
      <c r="B24" s="4" t="s">
        <v>35</v>
      </c>
      <c r="C24" s="20">
        <v>55</v>
      </c>
      <c r="D24" s="20">
        <v>51</v>
      </c>
      <c r="E24" s="20">
        <v>84</v>
      </c>
      <c r="F24" s="20">
        <v>10</v>
      </c>
      <c r="G24" s="20">
        <v>14</v>
      </c>
      <c r="H24" s="20">
        <v>11</v>
      </c>
      <c r="I24" s="20">
        <v>20</v>
      </c>
      <c r="J24" s="20">
        <v>11</v>
      </c>
      <c r="K24" s="20">
        <v>65</v>
      </c>
      <c r="L24" s="20">
        <v>25</v>
      </c>
      <c r="M24" s="20">
        <v>26</v>
      </c>
      <c r="N24" s="20">
        <v>8</v>
      </c>
    </row>
    <row r="25" spans="2:14" ht="20.100000000000001" customHeight="1" thickBot="1" x14ac:dyDescent="0.25">
      <c r="B25" s="4" t="s">
        <v>36</v>
      </c>
      <c r="C25" s="20">
        <v>33</v>
      </c>
      <c r="D25" s="20">
        <v>25</v>
      </c>
      <c r="E25" s="20">
        <v>42</v>
      </c>
      <c r="F25" s="20">
        <v>13</v>
      </c>
      <c r="G25" s="20">
        <v>9</v>
      </c>
      <c r="H25" s="20">
        <v>10</v>
      </c>
      <c r="I25" s="20">
        <v>15</v>
      </c>
      <c r="J25" s="20">
        <v>11</v>
      </c>
      <c r="K25" s="20">
        <v>30</v>
      </c>
      <c r="L25" s="20">
        <v>5</v>
      </c>
      <c r="M25" s="20">
        <v>5</v>
      </c>
      <c r="N25" s="20">
        <v>2</v>
      </c>
    </row>
    <row r="26" spans="2:14" ht="20.100000000000001" customHeight="1" thickBot="1" x14ac:dyDescent="0.25">
      <c r="B26" s="5" t="s">
        <v>37</v>
      </c>
      <c r="C26" s="20">
        <v>42</v>
      </c>
      <c r="D26" s="20">
        <v>34</v>
      </c>
      <c r="E26" s="20">
        <v>114</v>
      </c>
      <c r="F26" s="20">
        <v>9</v>
      </c>
      <c r="G26" s="20">
        <v>6</v>
      </c>
      <c r="H26" s="20">
        <v>14</v>
      </c>
      <c r="I26" s="20">
        <v>26</v>
      </c>
      <c r="J26" s="20">
        <v>27</v>
      </c>
      <c r="K26" s="20">
        <v>86</v>
      </c>
      <c r="L26" s="20">
        <v>7</v>
      </c>
      <c r="M26" s="20">
        <v>1</v>
      </c>
      <c r="N26" s="20">
        <v>14</v>
      </c>
    </row>
    <row r="27" spans="2:14" ht="20.100000000000001" customHeight="1" thickBot="1" x14ac:dyDescent="0.25">
      <c r="B27" s="6" t="s">
        <v>38</v>
      </c>
      <c r="C27" s="21">
        <v>20</v>
      </c>
      <c r="D27" s="21">
        <v>16</v>
      </c>
      <c r="E27" s="21">
        <v>26</v>
      </c>
      <c r="F27" s="21">
        <v>1</v>
      </c>
      <c r="G27" s="21">
        <v>3</v>
      </c>
      <c r="H27" s="21">
        <v>1</v>
      </c>
      <c r="I27" s="21">
        <v>19</v>
      </c>
      <c r="J27" s="21">
        <v>13</v>
      </c>
      <c r="K27" s="21">
        <v>25</v>
      </c>
      <c r="L27" s="21">
        <v>0</v>
      </c>
      <c r="M27" s="21">
        <v>0</v>
      </c>
      <c r="N27" s="21">
        <v>0</v>
      </c>
    </row>
    <row r="28" spans="2:14" ht="20.100000000000001" customHeight="1" thickBot="1" x14ac:dyDescent="0.25">
      <c r="B28" s="7" t="s">
        <v>39</v>
      </c>
      <c r="C28" s="9">
        <f>SUM(C11:C27)</f>
        <v>1313</v>
      </c>
      <c r="D28" s="9">
        <f t="shared" ref="D28:N28" si="0">SUM(D11:D27)</f>
        <v>1197</v>
      </c>
      <c r="E28" s="9">
        <f t="shared" si="0"/>
        <v>2109</v>
      </c>
      <c r="F28" s="9">
        <f t="shared" si="0"/>
        <v>278</v>
      </c>
      <c r="G28" s="9">
        <f t="shared" si="0"/>
        <v>278</v>
      </c>
      <c r="H28" s="9">
        <f t="shared" si="0"/>
        <v>344</v>
      </c>
      <c r="I28" s="9">
        <f t="shared" si="0"/>
        <v>829</v>
      </c>
      <c r="J28" s="9">
        <f t="shared" si="0"/>
        <v>740</v>
      </c>
      <c r="K28" s="9">
        <f t="shared" si="0"/>
        <v>1586</v>
      </c>
      <c r="L28" s="9">
        <f t="shared" si="0"/>
        <v>206</v>
      </c>
      <c r="M28" s="9">
        <f t="shared" si="0"/>
        <v>179</v>
      </c>
      <c r="N28" s="9">
        <f t="shared" si="0"/>
        <v>179</v>
      </c>
    </row>
    <row r="29" spans="2:14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8"/>
      <c r="C9" s="76" t="s">
        <v>104</v>
      </c>
      <c r="D9" s="69"/>
      <c r="E9" s="77"/>
      <c r="F9" s="76" t="s">
        <v>105</v>
      </c>
      <c r="G9" s="69"/>
      <c r="H9" s="69"/>
      <c r="I9" s="76" t="s">
        <v>106</v>
      </c>
      <c r="J9" s="69"/>
      <c r="K9" s="69"/>
      <c r="L9" s="76" t="s">
        <v>107</v>
      </c>
      <c r="M9" s="69"/>
      <c r="N9" s="69"/>
      <c r="O9" s="76" t="s">
        <v>108</v>
      </c>
      <c r="P9" s="69"/>
      <c r="Q9" s="69"/>
      <c r="R9" s="76" t="s">
        <v>109</v>
      </c>
      <c r="S9" s="69"/>
      <c r="T9" s="69"/>
      <c r="U9" s="76" t="s">
        <v>110</v>
      </c>
      <c r="V9" s="69"/>
      <c r="W9" s="69"/>
      <c r="X9" s="76" t="s">
        <v>111</v>
      </c>
      <c r="Y9" s="69"/>
      <c r="Z9" s="69"/>
      <c r="AA9" s="76" t="s">
        <v>112</v>
      </c>
      <c r="AB9" s="69"/>
      <c r="AC9" s="69"/>
      <c r="AD9" s="76" t="s">
        <v>113</v>
      </c>
      <c r="AE9" s="69"/>
      <c r="AF9" s="69"/>
      <c r="AG9" s="76" t="s">
        <v>114</v>
      </c>
      <c r="AH9" s="69"/>
      <c r="AI9" s="69"/>
    </row>
    <row r="10" spans="2:35" ht="42.75" customHeight="1" thickBot="1" x14ac:dyDescent="0.25">
      <c r="B10" s="78"/>
      <c r="C10" s="8" t="s">
        <v>115</v>
      </c>
      <c r="D10" s="8" t="s">
        <v>50</v>
      </c>
      <c r="E10" s="8" t="s">
        <v>51</v>
      </c>
      <c r="F10" s="8" t="s">
        <v>116</v>
      </c>
      <c r="G10" s="8" t="s">
        <v>50</v>
      </c>
      <c r="H10" s="8" t="s">
        <v>51</v>
      </c>
      <c r="I10" s="8" t="s">
        <v>116</v>
      </c>
      <c r="J10" s="8" t="s">
        <v>50</v>
      </c>
      <c r="K10" s="8" t="s">
        <v>51</v>
      </c>
      <c r="L10" s="8" t="s">
        <v>116</v>
      </c>
      <c r="M10" s="8" t="s">
        <v>50</v>
      </c>
      <c r="N10" s="8" t="s">
        <v>51</v>
      </c>
      <c r="O10" s="8" t="s">
        <v>116</v>
      </c>
      <c r="P10" s="8" t="s">
        <v>50</v>
      </c>
      <c r="Q10" s="8" t="s">
        <v>51</v>
      </c>
      <c r="R10" s="8" t="s">
        <v>116</v>
      </c>
      <c r="S10" s="8" t="s">
        <v>50</v>
      </c>
      <c r="T10" s="8" t="s">
        <v>51</v>
      </c>
      <c r="U10" s="8" t="s">
        <v>116</v>
      </c>
      <c r="V10" s="8" t="s">
        <v>50</v>
      </c>
      <c r="W10" s="8" t="s">
        <v>51</v>
      </c>
      <c r="X10" s="8" t="s">
        <v>116</v>
      </c>
      <c r="Y10" s="8" t="s">
        <v>50</v>
      </c>
      <c r="Z10" s="8" t="s">
        <v>51</v>
      </c>
      <c r="AA10" s="8" t="s">
        <v>116</v>
      </c>
      <c r="AB10" s="8" t="s">
        <v>50</v>
      </c>
      <c r="AC10" s="8" t="s">
        <v>51</v>
      </c>
      <c r="AD10" s="8" t="s">
        <v>116</v>
      </c>
      <c r="AE10" s="8" t="s">
        <v>50</v>
      </c>
      <c r="AF10" s="8" t="s">
        <v>51</v>
      </c>
      <c r="AG10" s="8" t="s">
        <v>116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9">
        <v>394</v>
      </c>
      <c r="D11" s="19">
        <v>404</v>
      </c>
      <c r="E11" s="19">
        <v>127</v>
      </c>
      <c r="F11" s="19">
        <v>393</v>
      </c>
      <c r="G11" s="19">
        <v>403</v>
      </c>
      <c r="H11" s="19">
        <v>125</v>
      </c>
      <c r="I11" s="19">
        <v>0</v>
      </c>
      <c r="J11" s="19">
        <v>0</v>
      </c>
      <c r="K11" s="19">
        <v>1</v>
      </c>
      <c r="L11" s="19">
        <v>0</v>
      </c>
      <c r="M11" s="19">
        <v>0</v>
      </c>
      <c r="N11" s="19">
        <v>0</v>
      </c>
      <c r="O11" s="19">
        <v>1</v>
      </c>
      <c r="P11" s="19">
        <v>1</v>
      </c>
      <c r="Q11" s="19">
        <v>1</v>
      </c>
      <c r="R11" s="19">
        <v>0</v>
      </c>
      <c r="S11" s="19">
        <v>0</v>
      </c>
      <c r="T11" s="19">
        <v>0</v>
      </c>
      <c r="U11" s="19">
        <v>80</v>
      </c>
      <c r="V11" s="19">
        <v>83</v>
      </c>
      <c r="W11" s="19">
        <v>16</v>
      </c>
      <c r="X11" s="19">
        <v>80</v>
      </c>
      <c r="Y11" s="19">
        <v>83</v>
      </c>
      <c r="Z11" s="19">
        <v>16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</row>
    <row r="12" spans="2:35" ht="20.100000000000001" customHeight="1" thickBot="1" x14ac:dyDescent="0.25">
      <c r="B12" s="4" t="s">
        <v>23</v>
      </c>
      <c r="C12" s="20">
        <v>54</v>
      </c>
      <c r="D12" s="20">
        <v>61</v>
      </c>
      <c r="E12" s="20">
        <v>6</v>
      </c>
      <c r="F12" s="20">
        <v>54</v>
      </c>
      <c r="G12" s="20">
        <v>61</v>
      </c>
      <c r="H12" s="20">
        <v>6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13</v>
      </c>
      <c r="V12" s="20">
        <v>14</v>
      </c>
      <c r="W12" s="20">
        <v>1</v>
      </c>
      <c r="X12" s="20">
        <v>13</v>
      </c>
      <c r="Y12" s="20">
        <v>14</v>
      </c>
      <c r="Z12" s="20">
        <v>1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</row>
    <row r="13" spans="2:35" ht="20.100000000000001" customHeight="1" thickBot="1" x14ac:dyDescent="0.25">
      <c r="B13" s="4" t="s">
        <v>24</v>
      </c>
      <c r="C13" s="20">
        <v>92</v>
      </c>
      <c r="D13" s="20">
        <v>90</v>
      </c>
      <c r="E13" s="20">
        <v>9</v>
      </c>
      <c r="F13" s="20">
        <v>92</v>
      </c>
      <c r="G13" s="20">
        <v>90</v>
      </c>
      <c r="H13" s="20">
        <v>9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8</v>
      </c>
      <c r="V13" s="20">
        <v>8</v>
      </c>
      <c r="W13" s="20">
        <v>2</v>
      </c>
      <c r="X13" s="20">
        <v>8</v>
      </c>
      <c r="Y13" s="20">
        <v>8</v>
      </c>
      <c r="Z13" s="20">
        <v>2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</row>
    <row r="14" spans="2:35" ht="20.100000000000001" customHeight="1" thickBot="1" x14ac:dyDescent="0.25">
      <c r="B14" s="4" t="s">
        <v>25</v>
      </c>
      <c r="C14" s="20">
        <v>67</v>
      </c>
      <c r="D14" s="20">
        <v>73</v>
      </c>
      <c r="E14" s="20">
        <v>13</v>
      </c>
      <c r="F14" s="20">
        <v>67</v>
      </c>
      <c r="G14" s="20">
        <v>73</v>
      </c>
      <c r="H14" s="20">
        <v>13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12</v>
      </c>
      <c r="V14" s="20">
        <v>14</v>
      </c>
      <c r="W14" s="20">
        <v>5</v>
      </c>
      <c r="X14" s="20">
        <v>12</v>
      </c>
      <c r="Y14" s="20">
        <v>14</v>
      </c>
      <c r="Z14" s="20">
        <v>5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</row>
    <row r="15" spans="2:35" ht="20.100000000000001" customHeight="1" thickBot="1" x14ac:dyDescent="0.25">
      <c r="B15" s="4" t="s">
        <v>26</v>
      </c>
      <c r="C15" s="20">
        <v>107</v>
      </c>
      <c r="D15" s="20">
        <v>118</v>
      </c>
      <c r="E15" s="20">
        <v>15</v>
      </c>
      <c r="F15" s="20">
        <v>107</v>
      </c>
      <c r="G15" s="20">
        <v>118</v>
      </c>
      <c r="H15" s="20">
        <v>15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26</v>
      </c>
      <c r="V15" s="20">
        <v>29</v>
      </c>
      <c r="W15" s="20">
        <v>7</v>
      </c>
      <c r="X15" s="20">
        <v>26</v>
      </c>
      <c r="Y15" s="20">
        <v>29</v>
      </c>
      <c r="Z15" s="20">
        <v>7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</row>
    <row r="16" spans="2:35" ht="20.100000000000001" customHeight="1" thickBot="1" x14ac:dyDescent="0.25">
      <c r="B16" s="4" t="s">
        <v>27</v>
      </c>
      <c r="C16" s="20">
        <v>15</v>
      </c>
      <c r="D16" s="20">
        <v>24</v>
      </c>
      <c r="E16" s="20">
        <v>8</v>
      </c>
      <c r="F16" s="20">
        <v>15</v>
      </c>
      <c r="G16" s="20">
        <v>24</v>
      </c>
      <c r="H16" s="20">
        <v>8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4</v>
      </c>
      <c r="V16" s="20">
        <v>4</v>
      </c>
      <c r="W16" s="20">
        <v>3</v>
      </c>
      <c r="X16" s="20">
        <v>4</v>
      </c>
      <c r="Y16" s="20">
        <v>4</v>
      </c>
      <c r="Z16" s="20">
        <v>3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2:35" ht="20.100000000000001" customHeight="1" thickBot="1" x14ac:dyDescent="0.25">
      <c r="B17" s="4" t="s">
        <v>28</v>
      </c>
      <c r="C17" s="20">
        <v>160</v>
      </c>
      <c r="D17" s="20">
        <v>148</v>
      </c>
      <c r="E17" s="20">
        <v>51</v>
      </c>
      <c r="F17" s="20">
        <v>160</v>
      </c>
      <c r="G17" s="20">
        <v>148</v>
      </c>
      <c r="H17" s="20">
        <v>51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12</v>
      </c>
      <c r="V17" s="20">
        <v>13</v>
      </c>
      <c r="W17" s="20">
        <v>3</v>
      </c>
      <c r="X17" s="20">
        <v>12</v>
      </c>
      <c r="Y17" s="20">
        <v>13</v>
      </c>
      <c r="Z17" s="20">
        <v>3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2:35" ht="20.100000000000001" customHeight="1" thickBot="1" x14ac:dyDescent="0.25">
      <c r="B18" s="4" t="s">
        <v>29</v>
      </c>
      <c r="C18" s="20">
        <v>95</v>
      </c>
      <c r="D18" s="20">
        <v>114</v>
      </c>
      <c r="E18" s="20">
        <v>50</v>
      </c>
      <c r="F18" s="20">
        <v>95</v>
      </c>
      <c r="G18" s="20">
        <v>114</v>
      </c>
      <c r="H18" s="20">
        <v>50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34</v>
      </c>
      <c r="V18" s="20">
        <v>28</v>
      </c>
      <c r="W18" s="20">
        <v>16</v>
      </c>
      <c r="X18" s="20">
        <v>34</v>
      </c>
      <c r="Y18" s="20">
        <v>28</v>
      </c>
      <c r="Z18" s="20">
        <v>16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</row>
    <row r="19" spans="2:35" ht="20.100000000000001" customHeight="1" thickBot="1" x14ac:dyDescent="0.25">
      <c r="B19" s="4" t="s">
        <v>30</v>
      </c>
      <c r="C19" s="20">
        <v>501</v>
      </c>
      <c r="D19" s="20">
        <v>417</v>
      </c>
      <c r="E19" s="20">
        <v>212</v>
      </c>
      <c r="F19" s="20">
        <v>501</v>
      </c>
      <c r="G19" s="20">
        <v>416</v>
      </c>
      <c r="H19" s="20">
        <v>212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1</v>
      </c>
      <c r="Q19" s="20">
        <v>0</v>
      </c>
      <c r="R19" s="20">
        <v>0</v>
      </c>
      <c r="S19" s="20">
        <v>0</v>
      </c>
      <c r="T19" s="20">
        <v>0</v>
      </c>
      <c r="U19" s="20">
        <v>147</v>
      </c>
      <c r="V19" s="20">
        <v>144</v>
      </c>
      <c r="W19" s="20">
        <v>19</v>
      </c>
      <c r="X19" s="20">
        <v>147</v>
      </c>
      <c r="Y19" s="20">
        <v>144</v>
      </c>
      <c r="Z19" s="20">
        <v>19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2:35" ht="20.100000000000001" customHeight="1" thickBot="1" x14ac:dyDescent="0.25">
      <c r="B20" s="4" t="s">
        <v>31</v>
      </c>
      <c r="C20" s="20">
        <v>243</v>
      </c>
      <c r="D20" s="20">
        <v>242</v>
      </c>
      <c r="E20" s="20">
        <v>51</v>
      </c>
      <c r="F20" s="20">
        <v>243</v>
      </c>
      <c r="G20" s="20">
        <v>242</v>
      </c>
      <c r="H20" s="20">
        <v>51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39</v>
      </c>
      <c r="V20" s="20">
        <v>44</v>
      </c>
      <c r="W20" s="20">
        <v>5</v>
      </c>
      <c r="X20" s="20">
        <v>39</v>
      </c>
      <c r="Y20" s="20">
        <v>44</v>
      </c>
      <c r="Z20" s="20">
        <v>5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2:35" ht="20.100000000000001" customHeight="1" thickBot="1" x14ac:dyDescent="0.25">
      <c r="B21" s="4" t="s">
        <v>32</v>
      </c>
      <c r="C21" s="20">
        <v>61</v>
      </c>
      <c r="D21" s="20">
        <v>61</v>
      </c>
      <c r="E21" s="20">
        <v>19</v>
      </c>
      <c r="F21" s="20">
        <v>61</v>
      </c>
      <c r="G21" s="20">
        <v>61</v>
      </c>
      <c r="H21" s="20">
        <v>19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9</v>
      </c>
      <c r="V21" s="20">
        <v>13</v>
      </c>
      <c r="W21" s="20">
        <v>0</v>
      </c>
      <c r="X21" s="20">
        <v>9</v>
      </c>
      <c r="Y21" s="20">
        <v>13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2:35" ht="20.100000000000001" customHeight="1" thickBot="1" x14ac:dyDescent="0.25">
      <c r="B22" s="4" t="s">
        <v>33</v>
      </c>
      <c r="C22" s="20">
        <v>98</v>
      </c>
      <c r="D22" s="20">
        <v>84</v>
      </c>
      <c r="E22" s="20">
        <v>39</v>
      </c>
      <c r="F22" s="20">
        <v>98</v>
      </c>
      <c r="G22" s="20">
        <v>84</v>
      </c>
      <c r="H22" s="20">
        <v>39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14</v>
      </c>
      <c r="V22" s="20">
        <v>13</v>
      </c>
      <c r="W22" s="20">
        <v>3</v>
      </c>
      <c r="X22" s="20">
        <v>14</v>
      </c>
      <c r="Y22" s="20">
        <v>13</v>
      </c>
      <c r="Z22" s="20">
        <v>3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 ht="20.100000000000001" customHeight="1" thickBot="1" x14ac:dyDescent="0.25">
      <c r="B23" s="4" t="s">
        <v>34</v>
      </c>
      <c r="C23" s="20">
        <v>456</v>
      </c>
      <c r="D23" s="20">
        <v>445</v>
      </c>
      <c r="E23" s="20">
        <v>126</v>
      </c>
      <c r="F23" s="20">
        <v>439</v>
      </c>
      <c r="G23" s="20">
        <v>429</v>
      </c>
      <c r="H23" s="20">
        <v>125</v>
      </c>
      <c r="I23" s="20">
        <v>17</v>
      </c>
      <c r="J23" s="20">
        <v>16</v>
      </c>
      <c r="K23" s="20">
        <v>1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68</v>
      </c>
      <c r="V23" s="20">
        <v>69</v>
      </c>
      <c r="W23" s="20">
        <v>12</v>
      </c>
      <c r="X23" s="20">
        <v>68</v>
      </c>
      <c r="Y23" s="20">
        <v>69</v>
      </c>
      <c r="Z23" s="20">
        <v>12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</row>
    <row r="24" spans="2:35" ht="20.100000000000001" customHeight="1" thickBot="1" x14ac:dyDescent="0.25">
      <c r="B24" s="4" t="s">
        <v>35</v>
      </c>
      <c r="C24" s="20">
        <v>59</v>
      </c>
      <c r="D24" s="20">
        <v>72</v>
      </c>
      <c r="E24" s="20">
        <v>18</v>
      </c>
      <c r="F24" s="20">
        <v>59</v>
      </c>
      <c r="G24" s="20">
        <v>72</v>
      </c>
      <c r="H24" s="20">
        <v>18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2</v>
      </c>
      <c r="V24" s="20">
        <v>2</v>
      </c>
      <c r="W24" s="20">
        <v>2</v>
      </c>
      <c r="X24" s="20">
        <v>2</v>
      </c>
      <c r="Y24" s="20">
        <v>2</v>
      </c>
      <c r="Z24" s="20">
        <v>2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2:35" ht="20.100000000000001" customHeight="1" thickBot="1" x14ac:dyDescent="0.25">
      <c r="B25" s="4" t="s">
        <v>36</v>
      </c>
      <c r="C25" s="20">
        <v>68</v>
      </c>
      <c r="D25" s="20">
        <v>61</v>
      </c>
      <c r="E25" s="20">
        <v>25</v>
      </c>
      <c r="F25" s="20">
        <v>68</v>
      </c>
      <c r="G25" s="20">
        <v>61</v>
      </c>
      <c r="H25" s="20">
        <v>25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26</v>
      </c>
      <c r="V25" s="20">
        <v>22</v>
      </c>
      <c r="W25" s="20">
        <v>6</v>
      </c>
      <c r="X25" s="20">
        <v>26</v>
      </c>
      <c r="Y25" s="20">
        <v>22</v>
      </c>
      <c r="Z25" s="20">
        <v>6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2:35" ht="20.100000000000001" customHeight="1" thickBot="1" x14ac:dyDescent="0.25">
      <c r="B26" s="5" t="s">
        <v>37</v>
      </c>
      <c r="C26" s="20">
        <v>89</v>
      </c>
      <c r="D26" s="20">
        <v>86</v>
      </c>
      <c r="E26" s="20">
        <v>23</v>
      </c>
      <c r="F26" s="20">
        <v>89</v>
      </c>
      <c r="G26" s="20">
        <v>86</v>
      </c>
      <c r="H26" s="20">
        <v>23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15</v>
      </c>
      <c r="V26" s="20">
        <v>18</v>
      </c>
      <c r="W26" s="20">
        <v>2</v>
      </c>
      <c r="X26" s="20">
        <v>15</v>
      </c>
      <c r="Y26" s="20">
        <v>18</v>
      </c>
      <c r="Z26" s="20">
        <v>2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2:35" ht="20.100000000000001" customHeight="1" thickBot="1" x14ac:dyDescent="0.25">
      <c r="B27" s="6" t="s">
        <v>38</v>
      </c>
      <c r="C27" s="21">
        <v>37</v>
      </c>
      <c r="D27" s="21">
        <v>43</v>
      </c>
      <c r="E27" s="21">
        <v>18</v>
      </c>
      <c r="F27" s="21">
        <v>37</v>
      </c>
      <c r="G27" s="21">
        <v>41</v>
      </c>
      <c r="H27" s="21">
        <v>15</v>
      </c>
      <c r="I27" s="21">
        <v>0</v>
      </c>
      <c r="J27" s="21">
        <v>2</v>
      </c>
      <c r="K27" s="21">
        <v>3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16</v>
      </c>
      <c r="V27" s="21">
        <v>17</v>
      </c>
      <c r="W27" s="21">
        <v>1</v>
      </c>
      <c r="X27" s="21">
        <v>16</v>
      </c>
      <c r="Y27" s="21">
        <v>17</v>
      </c>
      <c r="Z27" s="21">
        <v>1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 ht="20.100000000000001" customHeight="1" thickBot="1" x14ac:dyDescent="0.25">
      <c r="B28" s="7" t="s">
        <v>39</v>
      </c>
      <c r="C28" s="9">
        <f>SUM(C11:C27)</f>
        <v>2596</v>
      </c>
      <c r="D28" s="9">
        <f t="shared" ref="D28:AI28" si="0">SUM(D11:D27)</f>
        <v>2543</v>
      </c>
      <c r="E28" s="9">
        <f t="shared" si="0"/>
        <v>810</v>
      </c>
      <c r="F28" s="9">
        <f t="shared" si="0"/>
        <v>2578</v>
      </c>
      <c r="G28" s="9">
        <f t="shared" si="0"/>
        <v>2523</v>
      </c>
      <c r="H28" s="9">
        <f t="shared" si="0"/>
        <v>804</v>
      </c>
      <c r="I28" s="9">
        <f t="shared" si="0"/>
        <v>17</v>
      </c>
      <c r="J28" s="9">
        <f t="shared" si="0"/>
        <v>18</v>
      </c>
      <c r="K28" s="9">
        <f t="shared" si="0"/>
        <v>5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1</v>
      </c>
      <c r="P28" s="9">
        <f t="shared" si="0"/>
        <v>2</v>
      </c>
      <c r="Q28" s="9">
        <f t="shared" si="0"/>
        <v>1</v>
      </c>
      <c r="R28" s="9">
        <f t="shared" si="0"/>
        <v>0</v>
      </c>
      <c r="S28" s="9">
        <f t="shared" si="0"/>
        <v>0</v>
      </c>
      <c r="T28" s="9">
        <f t="shared" si="0"/>
        <v>0</v>
      </c>
      <c r="U28" s="9">
        <f t="shared" si="0"/>
        <v>525</v>
      </c>
      <c r="V28" s="9">
        <f t="shared" si="0"/>
        <v>535</v>
      </c>
      <c r="W28" s="9">
        <f t="shared" si="0"/>
        <v>103</v>
      </c>
      <c r="X28" s="9">
        <f t="shared" si="0"/>
        <v>525</v>
      </c>
      <c r="Y28" s="9">
        <f t="shared" si="0"/>
        <v>535</v>
      </c>
      <c r="Z28" s="9">
        <f t="shared" si="0"/>
        <v>103</v>
      </c>
      <c r="AA28" s="9">
        <f t="shared" si="0"/>
        <v>0</v>
      </c>
      <c r="AB28" s="9">
        <f t="shared" si="0"/>
        <v>0</v>
      </c>
      <c r="AC28" s="9">
        <f t="shared" si="0"/>
        <v>0</v>
      </c>
      <c r="AD28" s="9">
        <f t="shared" si="0"/>
        <v>0</v>
      </c>
      <c r="AE28" s="9">
        <f t="shared" si="0"/>
        <v>0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6" t="s">
        <v>238</v>
      </c>
      <c r="D9" s="69"/>
      <c r="E9" s="69"/>
      <c r="F9" s="77"/>
      <c r="G9" s="76" t="s">
        <v>234</v>
      </c>
      <c r="H9" s="69"/>
      <c r="I9" s="69"/>
      <c r="J9" s="83"/>
      <c r="K9" s="76" t="s">
        <v>235</v>
      </c>
      <c r="L9" s="69"/>
      <c r="M9" s="69"/>
      <c r="N9" s="83"/>
      <c r="O9" s="76" t="s">
        <v>236</v>
      </c>
      <c r="P9" s="69"/>
      <c r="Q9" s="69"/>
      <c r="R9" s="83"/>
      <c r="S9" s="76" t="s">
        <v>237</v>
      </c>
      <c r="T9" s="69"/>
      <c r="U9" s="69"/>
      <c r="V9" s="69"/>
      <c r="W9" s="69"/>
    </row>
    <row r="10" spans="2:23" ht="28.5" customHeight="1" thickBot="1" x14ac:dyDescent="0.25">
      <c r="B10" s="10"/>
      <c r="C10" s="80" t="s">
        <v>117</v>
      </c>
      <c r="D10" s="82" t="s">
        <v>118</v>
      </c>
      <c r="E10" s="82"/>
      <c r="F10" s="79" t="s">
        <v>119</v>
      </c>
      <c r="G10" s="80" t="s">
        <v>117</v>
      </c>
      <c r="H10" s="82" t="s">
        <v>118</v>
      </c>
      <c r="I10" s="82"/>
      <c r="J10" s="79" t="s">
        <v>119</v>
      </c>
      <c r="K10" s="80" t="s">
        <v>117</v>
      </c>
      <c r="L10" s="82" t="s">
        <v>118</v>
      </c>
      <c r="M10" s="82"/>
      <c r="N10" s="79" t="s">
        <v>119</v>
      </c>
      <c r="O10" s="80" t="s">
        <v>117</v>
      </c>
      <c r="P10" s="82" t="s">
        <v>118</v>
      </c>
      <c r="Q10" s="82"/>
      <c r="R10" s="79" t="s">
        <v>119</v>
      </c>
      <c r="S10" s="80" t="s">
        <v>120</v>
      </c>
      <c r="T10" s="82" t="s">
        <v>121</v>
      </c>
      <c r="U10" s="82"/>
      <c r="V10" s="79" t="s">
        <v>122</v>
      </c>
      <c r="W10" s="80" t="s">
        <v>123</v>
      </c>
    </row>
    <row r="11" spans="2:23" ht="28.5" customHeight="1" thickBot="1" x14ac:dyDescent="0.25">
      <c r="B11" s="11"/>
      <c r="C11" s="81"/>
      <c r="D11" s="24" t="s">
        <v>124</v>
      </c>
      <c r="E11" s="24" t="s">
        <v>125</v>
      </c>
      <c r="F11" s="74"/>
      <c r="G11" s="81"/>
      <c r="H11" s="24" t="s">
        <v>124</v>
      </c>
      <c r="I11" s="24" t="s">
        <v>125</v>
      </c>
      <c r="J11" s="74"/>
      <c r="K11" s="81"/>
      <c r="L11" s="24" t="s">
        <v>124</v>
      </c>
      <c r="M11" s="24" t="s">
        <v>125</v>
      </c>
      <c r="N11" s="74"/>
      <c r="O11" s="81"/>
      <c r="P11" s="24" t="s">
        <v>124</v>
      </c>
      <c r="Q11" s="24" t="s">
        <v>125</v>
      </c>
      <c r="R11" s="74"/>
      <c r="S11" s="81"/>
      <c r="T11" s="24" t="s">
        <v>126</v>
      </c>
      <c r="U11" s="24" t="s">
        <v>127</v>
      </c>
      <c r="V11" s="74"/>
      <c r="W11" s="81"/>
    </row>
    <row r="12" spans="2:23" ht="20.100000000000001" customHeight="1" thickBot="1" x14ac:dyDescent="0.25">
      <c r="B12" s="3" t="s">
        <v>22</v>
      </c>
      <c r="C12" s="19">
        <v>489</v>
      </c>
      <c r="D12" s="19">
        <v>23</v>
      </c>
      <c r="E12" s="19">
        <v>40</v>
      </c>
      <c r="F12" s="19">
        <v>552</v>
      </c>
      <c r="G12" s="19">
        <v>189</v>
      </c>
      <c r="H12" s="19">
        <v>9</v>
      </c>
      <c r="I12" s="19">
        <v>8</v>
      </c>
      <c r="J12" s="19">
        <v>206</v>
      </c>
      <c r="K12" s="19">
        <v>300</v>
      </c>
      <c r="L12" s="19">
        <v>14</v>
      </c>
      <c r="M12" s="19">
        <v>32</v>
      </c>
      <c r="N12" s="19">
        <v>346</v>
      </c>
      <c r="O12" s="19">
        <v>0</v>
      </c>
      <c r="P12" s="19">
        <v>0</v>
      </c>
      <c r="Q12" s="19">
        <v>0</v>
      </c>
      <c r="R12" s="19">
        <v>0</v>
      </c>
      <c r="S12" s="19">
        <v>709</v>
      </c>
      <c r="T12" s="19">
        <v>77</v>
      </c>
      <c r="U12" s="19">
        <v>81</v>
      </c>
      <c r="V12" s="19">
        <v>48</v>
      </c>
      <c r="W12" s="19">
        <v>915</v>
      </c>
    </row>
    <row r="13" spans="2:23" ht="20.100000000000001" customHeight="1" thickBot="1" x14ac:dyDescent="0.25">
      <c r="B13" s="4" t="s">
        <v>23</v>
      </c>
      <c r="C13" s="20">
        <v>47</v>
      </c>
      <c r="D13" s="20">
        <v>3</v>
      </c>
      <c r="E13" s="20">
        <v>2</v>
      </c>
      <c r="F13" s="20">
        <v>52</v>
      </c>
      <c r="G13" s="20">
        <v>36</v>
      </c>
      <c r="H13" s="20">
        <v>0</v>
      </c>
      <c r="I13" s="20">
        <v>0</v>
      </c>
      <c r="J13" s="20">
        <v>36</v>
      </c>
      <c r="K13" s="20">
        <v>11</v>
      </c>
      <c r="L13" s="20">
        <v>3</v>
      </c>
      <c r="M13" s="20">
        <v>2</v>
      </c>
      <c r="N13" s="20">
        <v>16</v>
      </c>
      <c r="O13" s="20">
        <v>0</v>
      </c>
      <c r="P13" s="20">
        <v>0</v>
      </c>
      <c r="Q13" s="20">
        <v>0</v>
      </c>
      <c r="R13" s="20">
        <v>0</v>
      </c>
      <c r="S13" s="20">
        <v>49</v>
      </c>
      <c r="T13" s="20">
        <v>5</v>
      </c>
      <c r="U13" s="20">
        <v>11</v>
      </c>
      <c r="V13" s="20">
        <v>6</v>
      </c>
      <c r="W13" s="20">
        <v>71</v>
      </c>
    </row>
    <row r="14" spans="2:23" ht="20.100000000000001" customHeight="1" thickBot="1" x14ac:dyDescent="0.25">
      <c r="B14" s="4" t="s">
        <v>24</v>
      </c>
      <c r="C14" s="20">
        <v>32</v>
      </c>
      <c r="D14" s="20">
        <v>0</v>
      </c>
      <c r="E14" s="20">
        <v>1</v>
      </c>
      <c r="F14" s="20">
        <v>33</v>
      </c>
      <c r="G14" s="20">
        <v>12</v>
      </c>
      <c r="H14" s="20">
        <v>0</v>
      </c>
      <c r="I14" s="20">
        <v>0</v>
      </c>
      <c r="J14" s="20">
        <v>12</v>
      </c>
      <c r="K14" s="20">
        <v>20</v>
      </c>
      <c r="L14" s="20">
        <v>0</v>
      </c>
      <c r="M14" s="20">
        <v>1</v>
      </c>
      <c r="N14" s="20">
        <v>21</v>
      </c>
      <c r="O14" s="20">
        <v>0</v>
      </c>
      <c r="P14" s="20">
        <v>0</v>
      </c>
      <c r="Q14" s="20">
        <v>0</v>
      </c>
      <c r="R14" s="20">
        <v>0</v>
      </c>
      <c r="S14" s="20">
        <v>50</v>
      </c>
      <c r="T14" s="20">
        <v>8</v>
      </c>
      <c r="U14" s="20">
        <v>7</v>
      </c>
      <c r="V14" s="20">
        <v>6</v>
      </c>
      <c r="W14" s="20">
        <v>71</v>
      </c>
    </row>
    <row r="15" spans="2:23" ht="20.100000000000001" customHeight="1" thickBot="1" x14ac:dyDescent="0.25">
      <c r="B15" s="4" t="s">
        <v>25</v>
      </c>
      <c r="C15" s="20">
        <v>43</v>
      </c>
      <c r="D15" s="20">
        <v>4</v>
      </c>
      <c r="E15" s="20">
        <v>8</v>
      </c>
      <c r="F15" s="20">
        <v>55</v>
      </c>
      <c r="G15" s="20">
        <v>15</v>
      </c>
      <c r="H15" s="20">
        <v>2</v>
      </c>
      <c r="I15" s="20">
        <v>0</v>
      </c>
      <c r="J15" s="20">
        <v>17</v>
      </c>
      <c r="K15" s="20">
        <v>28</v>
      </c>
      <c r="L15" s="20">
        <v>2</v>
      </c>
      <c r="M15" s="20">
        <v>8</v>
      </c>
      <c r="N15" s="20">
        <v>38</v>
      </c>
      <c r="O15" s="20">
        <v>0</v>
      </c>
      <c r="P15" s="20">
        <v>0</v>
      </c>
      <c r="Q15" s="20">
        <v>0</v>
      </c>
      <c r="R15" s="20">
        <v>0</v>
      </c>
      <c r="S15" s="20">
        <v>111</v>
      </c>
      <c r="T15" s="20">
        <v>38</v>
      </c>
      <c r="U15" s="20">
        <v>16</v>
      </c>
      <c r="V15" s="20">
        <v>3</v>
      </c>
      <c r="W15" s="20">
        <v>168</v>
      </c>
    </row>
    <row r="16" spans="2:23" ht="20.100000000000001" customHeight="1" thickBot="1" x14ac:dyDescent="0.25">
      <c r="B16" s="4" t="s">
        <v>26</v>
      </c>
      <c r="C16" s="20">
        <v>223</v>
      </c>
      <c r="D16" s="20">
        <v>23</v>
      </c>
      <c r="E16" s="20">
        <v>10</v>
      </c>
      <c r="F16" s="20">
        <v>256</v>
      </c>
      <c r="G16" s="20">
        <v>165</v>
      </c>
      <c r="H16" s="20">
        <v>3</v>
      </c>
      <c r="I16" s="20">
        <v>5</v>
      </c>
      <c r="J16" s="20">
        <v>173</v>
      </c>
      <c r="K16" s="20">
        <v>58</v>
      </c>
      <c r="L16" s="20">
        <v>20</v>
      </c>
      <c r="M16" s="20">
        <v>5</v>
      </c>
      <c r="N16" s="20">
        <v>83</v>
      </c>
      <c r="O16" s="20">
        <v>0</v>
      </c>
      <c r="P16" s="20">
        <v>0</v>
      </c>
      <c r="Q16" s="20">
        <v>0</v>
      </c>
      <c r="R16" s="20">
        <v>0</v>
      </c>
      <c r="S16" s="20">
        <v>184</v>
      </c>
      <c r="T16" s="20">
        <v>40</v>
      </c>
      <c r="U16" s="20">
        <v>26</v>
      </c>
      <c r="V16" s="20">
        <v>27</v>
      </c>
      <c r="W16" s="20">
        <v>277</v>
      </c>
    </row>
    <row r="17" spans="2:23" ht="20.100000000000001" customHeight="1" thickBot="1" x14ac:dyDescent="0.25">
      <c r="B17" s="4" t="s">
        <v>27</v>
      </c>
      <c r="C17" s="20">
        <v>15</v>
      </c>
      <c r="D17" s="20">
        <v>0</v>
      </c>
      <c r="E17" s="20">
        <v>0</v>
      </c>
      <c r="F17" s="20">
        <v>15</v>
      </c>
      <c r="G17" s="20">
        <v>6</v>
      </c>
      <c r="H17" s="20">
        <v>0</v>
      </c>
      <c r="I17" s="20">
        <v>0</v>
      </c>
      <c r="J17" s="20">
        <v>6</v>
      </c>
      <c r="K17" s="20">
        <v>9</v>
      </c>
      <c r="L17" s="20">
        <v>0</v>
      </c>
      <c r="M17" s="20">
        <v>0</v>
      </c>
      <c r="N17" s="20">
        <v>9</v>
      </c>
      <c r="O17" s="20">
        <v>0</v>
      </c>
      <c r="P17" s="20">
        <v>0</v>
      </c>
      <c r="Q17" s="20">
        <v>0</v>
      </c>
      <c r="R17" s="20">
        <v>0</v>
      </c>
      <c r="S17" s="20">
        <v>37</v>
      </c>
      <c r="T17" s="20">
        <v>4</v>
      </c>
      <c r="U17" s="20">
        <v>2</v>
      </c>
      <c r="V17" s="20">
        <v>4</v>
      </c>
      <c r="W17" s="20">
        <v>47</v>
      </c>
    </row>
    <row r="18" spans="2:23" ht="20.100000000000001" customHeight="1" thickBot="1" x14ac:dyDescent="0.25">
      <c r="B18" s="4" t="s">
        <v>28</v>
      </c>
      <c r="C18" s="20">
        <v>73</v>
      </c>
      <c r="D18" s="20">
        <v>0</v>
      </c>
      <c r="E18" s="20">
        <v>0</v>
      </c>
      <c r="F18" s="20">
        <v>73</v>
      </c>
      <c r="G18" s="20">
        <v>18</v>
      </c>
      <c r="H18" s="20">
        <v>0</v>
      </c>
      <c r="I18" s="20">
        <v>0</v>
      </c>
      <c r="J18" s="20">
        <v>18</v>
      </c>
      <c r="K18" s="20">
        <v>55</v>
      </c>
      <c r="L18" s="20">
        <v>0</v>
      </c>
      <c r="M18" s="20">
        <v>0</v>
      </c>
      <c r="N18" s="20">
        <v>55</v>
      </c>
      <c r="O18" s="20">
        <v>0</v>
      </c>
      <c r="P18" s="20">
        <v>0</v>
      </c>
      <c r="Q18" s="20">
        <v>0</v>
      </c>
      <c r="R18" s="20">
        <v>0</v>
      </c>
      <c r="S18" s="20">
        <v>122</v>
      </c>
      <c r="T18" s="20">
        <v>16</v>
      </c>
      <c r="U18" s="20">
        <v>7</v>
      </c>
      <c r="V18" s="20">
        <v>2</v>
      </c>
      <c r="W18" s="20">
        <v>147</v>
      </c>
    </row>
    <row r="19" spans="2:23" ht="20.100000000000001" customHeight="1" thickBot="1" x14ac:dyDescent="0.25">
      <c r="B19" s="4" t="s">
        <v>29</v>
      </c>
      <c r="C19" s="20">
        <v>73</v>
      </c>
      <c r="D19" s="20">
        <v>19</v>
      </c>
      <c r="E19" s="20">
        <v>20</v>
      </c>
      <c r="F19" s="20">
        <v>112</v>
      </c>
      <c r="G19" s="20">
        <v>14</v>
      </c>
      <c r="H19" s="20">
        <v>0</v>
      </c>
      <c r="I19" s="20">
        <v>0</v>
      </c>
      <c r="J19" s="20">
        <v>14</v>
      </c>
      <c r="K19" s="20">
        <v>59</v>
      </c>
      <c r="L19" s="20">
        <v>19</v>
      </c>
      <c r="M19" s="20">
        <v>20</v>
      </c>
      <c r="N19" s="20">
        <v>98</v>
      </c>
      <c r="O19" s="20">
        <v>0</v>
      </c>
      <c r="P19" s="20">
        <v>0</v>
      </c>
      <c r="Q19" s="20">
        <v>0</v>
      </c>
      <c r="R19" s="20">
        <v>0</v>
      </c>
      <c r="S19" s="20">
        <v>136</v>
      </c>
      <c r="T19" s="20">
        <v>17</v>
      </c>
      <c r="U19" s="20">
        <v>20</v>
      </c>
      <c r="V19" s="20">
        <v>14</v>
      </c>
      <c r="W19" s="20">
        <v>187</v>
      </c>
    </row>
    <row r="20" spans="2:23" ht="20.100000000000001" customHeight="1" thickBot="1" x14ac:dyDescent="0.25">
      <c r="B20" s="4" t="s">
        <v>30</v>
      </c>
      <c r="C20" s="20">
        <v>185</v>
      </c>
      <c r="D20" s="20">
        <v>8</v>
      </c>
      <c r="E20" s="20">
        <v>16</v>
      </c>
      <c r="F20" s="20">
        <v>209</v>
      </c>
      <c r="G20" s="20">
        <v>63</v>
      </c>
      <c r="H20" s="20">
        <v>4</v>
      </c>
      <c r="I20" s="20">
        <v>3</v>
      </c>
      <c r="J20" s="20">
        <v>70</v>
      </c>
      <c r="K20" s="20">
        <v>118</v>
      </c>
      <c r="L20" s="20">
        <v>4</v>
      </c>
      <c r="M20" s="20">
        <v>13</v>
      </c>
      <c r="N20" s="20">
        <v>135</v>
      </c>
      <c r="O20" s="20">
        <v>4</v>
      </c>
      <c r="P20" s="20">
        <v>0</v>
      </c>
      <c r="Q20" s="20">
        <v>0</v>
      </c>
      <c r="R20" s="20">
        <v>4</v>
      </c>
      <c r="S20" s="20">
        <v>479</v>
      </c>
      <c r="T20" s="20">
        <v>106</v>
      </c>
      <c r="U20" s="20">
        <v>63</v>
      </c>
      <c r="V20" s="20">
        <v>39</v>
      </c>
      <c r="W20" s="20">
        <v>687</v>
      </c>
    </row>
    <row r="21" spans="2:23" ht="20.100000000000001" customHeight="1" thickBot="1" x14ac:dyDescent="0.25">
      <c r="B21" s="4" t="s">
        <v>31</v>
      </c>
      <c r="C21" s="20">
        <v>304</v>
      </c>
      <c r="D21" s="20">
        <v>25</v>
      </c>
      <c r="E21" s="20">
        <v>34</v>
      </c>
      <c r="F21" s="20">
        <v>363</v>
      </c>
      <c r="G21" s="20">
        <v>76</v>
      </c>
      <c r="H21" s="20">
        <v>1</v>
      </c>
      <c r="I21" s="20">
        <v>2</v>
      </c>
      <c r="J21" s="20">
        <v>79</v>
      </c>
      <c r="K21" s="20">
        <v>228</v>
      </c>
      <c r="L21" s="20">
        <v>24</v>
      </c>
      <c r="M21" s="20">
        <v>32</v>
      </c>
      <c r="N21" s="20">
        <v>284</v>
      </c>
      <c r="O21" s="20">
        <v>0</v>
      </c>
      <c r="P21" s="20">
        <v>0</v>
      </c>
      <c r="Q21" s="20">
        <v>0</v>
      </c>
      <c r="R21" s="20">
        <v>0</v>
      </c>
      <c r="S21" s="20">
        <v>469</v>
      </c>
      <c r="T21" s="20">
        <v>77</v>
      </c>
      <c r="U21" s="20">
        <v>59</v>
      </c>
      <c r="V21" s="20">
        <v>45</v>
      </c>
      <c r="W21" s="20">
        <v>650</v>
      </c>
    </row>
    <row r="22" spans="2:23" ht="20.100000000000001" customHeight="1" thickBot="1" x14ac:dyDescent="0.25">
      <c r="B22" s="4" t="s">
        <v>32</v>
      </c>
      <c r="C22" s="20">
        <v>39</v>
      </c>
      <c r="D22" s="20">
        <v>0</v>
      </c>
      <c r="E22" s="20">
        <v>6</v>
      </c>
      <c r="F22" s="20">
        <v>45</v>
      </c>
      <c r="G22" s="20">
        <v>13</v>
      </c>
      <c r="H22" s="20">
        <v>0</v>
      </c>
      <c r="I22" s="20">
        <v>0</v>
      </c>
      <c r="J22" s="20">
        <v>13</v>
      </c>
      <c r="K22" s="20">
        <v>26</v>
      </c>
      <c r="L22" s="20">
        <v>0</v>
      </c>
      <c r="M22" s="20">
        <v>6</v>
      </c>
      <c r="N22" s="20">
        <v>32</v>
      </c>
      <c r="O22" s="20">
        <v>0</v>
      </c>
      <c r="P22" s="20">
        <v>0</v>
      </c>
      <c r="Q22" s="20">
        <v>0</v>
      </c>
      <c r="R22" s="20">
        <v>0</v>
      </c>
      <c r="S22" s="20">
        <v>74</v>
      </c>
      <c r="T22" s="20">
        <v>10</v>
      </c>
      <c r="U22" s="20">
        <v>7</v>
      </c>
      <c r="V22" s="20">
        <v>1</v>
      </c>
      <c r="W22" s="20">
        <v>92</v>
      </c>
    </row>
    <row r="23" spans="2:23" ht="20.100000000000001" customHeight="1" thickBot="1" x14ac:dyDescent="0.25">
      <c r="B23" s="4" t="s">
        <v>33</v>
      </c>
      <c r="C23" s="20">
        <v>61</v>
      </c>
      <c r="D23" s="20">
        <v>1</v>
      </c>
      <c r="E23" s="20">
        <v>5</v>
      </c>
      <c r="F23" s="20">
        <v>67</v>
      </c>
      <c r="G23" s="20">
        <v>28</v>
      </c>
      <c r="H23" s="20">
        <v>0</v>
      </c>
      <c r="I23" s="20">
        <v>0</v>
      </c>
      <c r="J23" s="20">
        <v>28</v>
      </c>
      <c r="K23" s="20">
        <v>33</v>
      </c>
      <c r="L23" s="20">
        <v>1</v>
      </c>
      <c r="M23" s="20">
        <v>5</v>
      </c>
      <c r="N23" s="20">
        <v>39</v>
      </c>
      <c r="O23" s="20">
        <v>0</v>
      </c>
      <c r="P23" s="20">
        <v>0</v>
      </c>
      <c r="Q23" s="20">
        <v>0</v>
      </c>
      <c r="R23" s="20">
        <v>0</v>
      </c>
      <c r="S23" s="20">
        <v>173</v>
      </c>
      <c r="T23" s="20">
        <v>10</v>
      </c>
      <c r="U23" s="20">
        <v>14</v>
      </c>
      <c r="V23" s="20">
        <v>9</v>
      </c>
      <c r="W23" s="20">
        <v>206</v>
      </c>
    </row>
    <row r="24" spans="2:23" ht="20.100000000000001" customHeight="1" thickBot="1" x14ac:dyDescent="0.25">
      <c r="B24" s="4" t="s">
        <v>34</v>
      </c>
      <c r="C24" s="20">
        <v>161</v>
      </c>
      <c r="D24" s="20">
        <v>8</v>
      </c>
      <c r="E24" s="20">
        <v>19</v>
      </c>
      <c r="F24" s="20">
        <v>188</v>
      </c>
      <c r="G24" s="20">
        <v>36</v>
      </c>
      <c r="H24" s="20">
        <v>2</v>
      </c>
      <c r="I24" s="20">
        <v>3</v>
      </c>
      <c r="J24" s="20">
        <v>41</v>
      </c>
      <c r="K24" s="20">
        <v>125</v>
      </c>
      <c r="L24" s="20">
        <v>6</v>
      </c>
      <c r="M24" s="20">
        <v>16</v>
      </c>
      <c r="N24" s="20">
        <v>147</v>
      </c>
      <c r="O24" s="20">
        <v>0</v>
      </c>
      <c r="P24" s="20">
        <v>0</v>
      </c>
      <c r="Q24" s="20">
        <v>0</v>
      </c>
      <c r="R24" s="20">
        <v>0</v>
      </c>
      <c r="S24" s="20">
        <v>417</v>
      </c>
      <c r="T24" s="20">
        <v>125</v>
      </c>
      <c r="U24" s="20">
        <v>60</v>
      </c>
      <c r="V24" s="20">
        <v>32</v>
      </c>
      <c r="W24" s="20">
        <v>634</v>
      </c>
    </row>
    <row r="25" spans="2:23" ht="20.100000000000001" customHeight="1" thickBot="1" x14ac:dyDescent="0.25">
      <c r="B25" s="4" t="s">
        <v>35</v>
      </c>
      <c r="C25" s="20">
        <v>68</v>
      </c>
      <c r="D25" s="20">
        <v>3</v>
      </c>
      <c r="E25" s="20">
        <v>2</v>
      </c>
      <c r="F25" s="20">
        <v>73</v>
      </c>
      <c r="G25" s="20">
        <v>38</v>
      </c>
      <c r="H25" s="20">
        <v>0</v>
      </c>
      <c r="I25" s="20">
        <v>0</v>
      </c>
      <c r="J25" s="20">
        <v>38</v>
      </c>
      <c r="K25" s="20">
        <v>30</v>
      </c>
      <c r="L25" s="20">
        <v>3</v>
      </c>
      <c r="M25" s="20">
        <v>2</v>
      </c>
      <c r="N25" s="20">
        <v>35</v>
      </c>
      <c r="O25" s="20">
        <v>0</v>
      </c>
      <c r="P25" s="20">
        <v>0</v>
      </c>
      <c r="Q25" s="20">
        <v>0</v>
      </c>
      <c r="R25" s="20">
        <v>0</v>
      </c>
      <c r="S25" s="20">
        <v>124</v>
      </c>
      <c r="T25" s="20">
        <v>25</v>
      </c>
      <c r="U25" s="20">
        <v>11</v>
      </c>
      <c r="V25" s="20">
        <v>17</v>
      </c>
      <c r="W25" s="20">
        <v>177</v>
      </c>
    </row>
    <row r="26" spans="2:23" ht="20.100000000000001" customHeight="1" thickBot="1" x14ac:dyDescent="0.25">
      <c r="B26" s="4" t="s">
        <v>36</v>
      </c>
      <c r="C26" s="20">
        <v>14</v>
      </c>
      <c r="D26" s="20">
        <v>1</v>
      </c>
      <c r="E26" s="20">
        <v>0</v>
      </c>
      <c r="F26" s="20">
        <v>15</v>
      </c>
      <c r="G26" s="20">
        <v>3</v>
      </c>
      <c r="H26" s="20">
        <v>0</v>
      </c>
      <c r="I26" s="20">
        <v>0</v>
      </c>
      <c r="J26" s="20">
        <v>3</v>
      </c>
      <c r="K26" s="20">
        <v>11</v>
      </c>
      <c r="L26" s="20">
        <v>1</v>
      </c>
      <c r="M26" s="20">
        <v>0</v>
      </c>
      <c r="N26" s="20">
        <v>12</v>
      </c>
      <c r="O26" s="20">
        <v>0</v>
      </c>
      <c r="P26" s="20">
        <v>0</v>
      </c>
      <c r="Q26" s="20">
        <v>0</v>
      </c>
      <c r="R26" s="20">
        <v>0</v>
      </c>
      <c r="S26" s="20">
        <v>83</v>
      </c>
      <c r="T26" s="20">
        <v>8</v>
      </c>
      <c r="U26" s="20">
        <v>6</v>
      </c>
      <c r="V26" s="20">
        <v>12</v>
      </c>
      <c r="W26" s="20">
        <v>109</v>
      </c>
    </row>
    <row r="27" spans="2:23" ht="20.100000000000001" customHeight="1" thickBot="1" x14ac:dyDescent="0.25">
      <c r="B27" s="5" t="s">
        <v>37</v>
      </c>
      <c r="C27" s="20">
        <v>62</v>
      </c>
      <c r="D27" s="20">
        <v>1</v>
      </c>
      <c r="E27" s="20">
        <v>5</v>
      </c>
      <c r="F27" s="20">
        <v>68</v>
      </c>
      <c r="G27" s="20">
        <v>30</v>
      </c>
      <c r="H27" s="20">
        <v>0</v>
      </c>
      <c r="I27" s="20">
        <v>3</v>
      </c>
      <c r="J27" s="20">
        <v>33</v>
      </c>
      <c r="K27" s="20">
        <v>32</v>
      </c>
      <c r="L27" s="20">
        <v>1</v>
      </c>
      <c r="M27" s="20">
        <v>2</v>
      </c>
      <c r="N27" s="20">
        <v>35</v>
      </c>
      <c r="O27" s="20">
        <v>0</v>
      </c>
      <c r="P27" s="20">
        <v>0</v>
      </c>
      <c r="Q27" s="20">
        <v>0</v>
      </c>
      <c r="R27" s="20">
        <v>0</v>
      </c>
      <c r="S27" s="20">
        <v>147</v>
      </c>
      <c r="T27" s="20">
        <v>27</v>
      </c>
      <c r="U27" s="20">
        <v>10</v>
      </c>
      <c r="V27" s="20">
        <v>7</v>
      </c>
      <c r="W27" s="20">
        <v>191</v>
      </c>
    </row>
    <row r="28" spans="2:23" ht="20.100000000000001" customHeight="1" thickBot="1" x14ac:dyDescent="0.25">
      <c r="B28" s="6" t="s">
        <v>38</v>
      </c>
      <c r="C28" s="21">
        <v>3</v>
      </c>
      <c r="D28" s="21">
        <v>0</v>
      </c>
      <c r="E28" s="21">
        <v>0</v>
      </c>
      <c r="F28" s="21">
        <v>3</v>
      </c>
      <c r="G28" s="21">
        <v>0</v>
      </c>
      <c r="H28" s="21">
        <v>0</v>
      </c>
      <c r="I28" s="21">
        <v>0</v>
      </c>
      <c r="J28" s="21">
        <v>0</v>
      </c>
      <c r="K28" s="21">
        <v>3</v>
      </c>
      <c r="L28" s="21">
        <v>0</v>
      </c>
      <c r="M28" s="21">
        <v>0</v>
      </c>
      <c r="N28" s="21">
        <v>3</v>
      </c>
      <c r="O28" s="21">
        <v>0</v>
      </c>
      <c r="P28" s="21">
        <v>0</v>
      </c>
      <c r="Q28" s="21">
        <v>0</v>
      </c>
      <c r="R28" s="21">
        <v>0</v>
      </c>
      <c r="S28" s="21">
        <v>22</v>
      </c>
      <c r="T28" s="21">
        <v>0</v>
      </c>
      <c r="U28" s="21">
        <v>4</v>
      </c>
      <c r="V28" s="21">
        <v>10</v>
      </c>
      <c r="W28" s="21">
        <v>36</v>
      </c>
    </row>
    <row r="29" spans="2:23" ht="20.100000000000001" customHeight="1" thickBot="1" x14ac:dyDescent="0.25">
      <c r="B29" s="7" t="s">
        <v>39</v>
      </c>
      <c r="C29" s="9">
        <f>SUM(C12:C28)</f>
        <v>1892</v>
      </c>
      <c r="D29" s="9">
        <f t="shared" ref="D29:W29" si="0">SUM(D12:D28)</f>
        <v>119</v>
      </c>
      <c r="E29" s="9">
        <f t="shared" si="0"/>
        <v>168</v>
      </c>
      <c r="F29" s="9">
        <f t="shared" si="0"/>
        <v>2179</v>
      </c>
      <c r="G29" s="9">
        <f t="shared" si="0"/>
        <v>742</v>
      </c>
      <c r="H29" s="9">
        <f t="shared" si="0"/>
        <v>21</v>
      </c>
      <c r="I29" s="9">
        <f t="shared" si="0"/>
        <v>24</v>
      </c>
      <c r="J29" s="9">
        <f t="shared" si="0"/>
        <v>787</v>
      </c>
      <c r="K29" s="9">
        <f t="shared" si="0"/>
        <v>1146</v>
      </c>
      <c r="L29" s="9">
        <f t="shared" si="0"/>
        <v>98</v>
      </c>
      <c r="M29" s="9">
        <f t="shared" si="0"/>
        <v>144</v>
      </c>
      <c r="N29" s="9">
        <f t="shared" si="0"/>
        <v>1388</v>
      </c>
      <c r="O29" s="9">
        <f t="shared" si="0"/>
        <v>4</v>
      </c>
      <c r="P29" s="9">
        <f t="shared" si="0"/>
        <v>0</v>
      </c>
      <c r="Q29" s="9">
        <f t="shared" si="0"/>
        <v>0</v>
      </c>
      <c r="R29" s="9">
        <f t="shared" si="0"/>
        <v>4</v>
      </c>
      <c r="S29" s="9">
        <f t="shared" si="0"/>
        <v>3386</v>
      </c>
      <c r="T29" s="9">
        <f t="shared" si="0"/>
        <v>593</v>
      </c>
      <c r="U29" s="9">
        <f t="shared" si="0"/>
        <v>404</v>
      </c>
      <c r="V29" s="9">
        <f t="shared" si="0"/>
        <v>282</v>
      </c>
      <c r="W29" s="9">
        <f t="shared" si="0"/>
        <v>4665</v>
      </c>
    </row>
    <row r="30" spans="2:23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</sheetData>
  <mergeCells count="21"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  <mergeCell ref="R10:R11"/>
    <mergeCell ref="S10:S11"/>
    <mergeCell ref="T10:U10"/>
    <mergeCell ref="V10:V11"/>
    <mergeCell ref="W10:W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76" t="s">
        <v>239</v>
      </c>
      <c r="D9" s="69"/>
      <c r="E9" s="69"/>
      <c r="F9" s="69"/>
      <c r="G9" s="83"/>
      <c r="H9" s="76" t="s">
        <v>240</v>
      </c>
      <c r="I9" s="69"/>
      <c r="J9" s="69"/>
      <c r="K9" s="69"/>
      <c r="L9" s="83"/>
      <c r="M9" s="76" t="s">
        <v>52</v>
      </c>
      <c r="N9" s="69"/>
      <c r="O9" s="69"/>
      <c r="P9" s="69"/>
      <c r="Q9" s="83"/>
    </row>
    <row r="10" spans="2:17" ht="28.5" customHeight="1" x14ac:dyDescent="0.2">
      <c r="B10" s="11"/>
      <c r="C10" s="86" t="s">
        <v>128</v>
      </c>
      <c r="D10" s="86"/>
      <c r="E10" s="86" t="s">
        <v>129</v>
      </c>
      <c r="F10" s="86"/>
      <c r="G10" s="84" t="s">
        <v>52</v>
      </c>
      <c r="H10" s="86" t="s">
        <v>130</v>
      </c>
      <c r="I10" s="86"/>
      <c r="J10" s="84" t="s">
        <v>129</v>
      </c>
      <c r="K10" s="84"/>
      <c r="L10" s="84" t="s">
        <v>52</v>
      </c>
      <c r="M10" s="86" t="s">
        <v>128</v>
      </c>
      <c r="N10" s="86"/>
      <c r="O10" s="84" t="s">
        <v>129</v>
      </c>
      <c r="P10" s="84"/>
      <c r="Q10" s="84" t="s">
        <v>52</v>
      </c>
    </row>
    <row r="11" spans="2:17" ht="42" customHeight="1" thickBot="1" x14ac:dyDescent="0.25">
      <c r="B11" s="13"/>
      <c r="C11" s="22" t="s">
        <v>41</v>
      </c>
      <c r="D11" s="22" t="s">
        <v>131</v>
      </c>
      <c r="E11" s="22" t="s">
        <v>41</v>
      </c>
      <c r="F11" s="22" t="s">
        <v>131</v>
      </c>
      <c r="G11" s="85"/>
      <c r="H11" s="22" t="s">
        <v>41</v>
      </c>
      <c r="I11" s="22" t="s">
        <v>131</v>
      </c>
      <c r="J11" s="22" t="s">
        <v>41</v>
      </c>
      <c r="K11" s="22" t="s">
        <v>131</v>
      </c>
      <c r="L11" s="85"/>
      <c r="M11" s="22" t="s">
        <v>41</v>
      </c>
      <c r="N11" s="22" t="s">
        <v>131</v>
      </c>
      <c r="O11" s="22" t="s">
        <v>41</v>
      </c>
      <c r="P11" s="22" t="s">
        <v>131</v>
      </c>
      <c r="Q11" s="85"/>
    </row>
    <row r="12" spans="2:17" ht="20.100000000000001" customHeight="1" thickBot="1" x14ac:dyDescent="0.25">
      <c r="B12" s="3" t="s">
        <v>22</v>
      </c>
      <c r="C12" s="19">
        <v>12</v>
      </c>
      <c r="D12" s="19">
        <v>24</v>
      </c>
      <c r="E12" s="19">
        <v>741</v>
      </c>
      <c r="F12" s="19">
        <v>689</v>
      </c>
      <c r="G12" s="19">
        <v>1466</v>
      </c>
      <c r="H12" s="19">
        <v>0</v>
      </c>
      <c r="I12" s="19">
        <v>0</v>
      </c>
      <c r="J12" s="19">
        <v>0</v>
      </c>
      <c r="K12" s="19">
        <v>5</v>
      </c>
      <c r="L12" s="19">
        <v>5</v>
      </c>
      <c r="M12" s="19">
        <v>12</v>
      </c>
      <c r="N12" s="19">
        <v>24</v>
      </c>
      <c r="O12" s="19">
        <v>741</v>
      </c>
      <c r="P12" s="19">
        <v>694</v>
      </c>
      <c r="Q12" s="19">
        <v>1471</v>
      </c>
    </row>
    <row r="13" spans="2:17" ht="20.100000000000001" customHeight="1" thickBot="1" x14ac:dyDescent="0.25">
      <c r="B13" s="4" t="s">
        <v>23</v>
      </c>
      <c r="C13" s="20">
        <v>0</v>
      </c>
      <c r="D13" s="20">
        <v>5</v>
      </c>
      <c r="E13" s="20">
        <v>72</v>
      </c>
      <c r="F13" s="20">
        <v>116</v>
      </c>
      <c r="G13" s="20">
        <v>193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5</v>
      </c>
      <c r="O13" s="20">
        <v>72</v>
      </c>
      <c r="P13" s="20">
        <v>116</v>
      </c>
      <c r="Q13" s="20">
        <v>193</v>
      </c>
    </row>
    <row r="14" spans="2:17" ht="20.100000000000001" customHeight="1" thickBot="1" x14ac:dyDescent="0.25">
      <c r="B14" s="4" t="s">
        <v>24</v>
      </c>
      <c r="C14" s="20">
        <v>0</v>
      </c>
      <c r="D14" s="20">
        <v>2</v>
      </c>
      <c r="E14" s="20">
        <v>66</v>
      </c>
      <c r="F14" s="20">
        <v>143</v>
      </c>
      <c r="G14" s="20">
        <v>211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2</v>
      </c>
      <c r="O14" s="20">
        <v>66</v>
      </c>
      <c r="P14" s="20">
        <v>143</v>
      </c>
      <c r="Q14" s="20">
        <v>211</v>
      </c>
    </row>
    <row r="15" spans="2:17" ht="20.100000000000001" customHeight="1" thickBot="1" x14ac:dyDescent="0.25">
      <c r="B15" s="4" t="s">
        <v>25</v>
      </c>
      <c r="C15" s="20">
        <v>3</v>
      </c>
      <c r="D15" s="20">
        <v>4</v>
      </c>
      <c r="E15" s="20">
        <v>89</v>
      </c>
      <c r="F15" s="20">
        <v>214</v>
      </c>
      <c r="G15" s="20">
        <v>310</v>
      </c>
      <c r="H15" s="20">
        <v>0</v>
      </c>
      <c r="I15" s="20">
        <v>2</v>
      </c>
      <c r="J15" s="20">
        <v>0</v>
      </c>
      <c r="K15" s="20">
        <v>2</v>
      </c>
      <c r="L15" s="20">
        <v>4</v>
      </c>
      <c r="M15" s="20">
        <v>3</v>
      </c>
      <c r="N15" s="20">
        <v>6</v>
      </c>
      <c r="O15" s="20">
        <v>89</v>
      </c>
      <c r="P15" s="20">
        <v>216</v>
      </c>
      <c r="Q15" s="20">
        <v>314</v>
      </c>
    </row>
    <row r="16" spans="2:17" ht="20.100000000000001" customHeight="1" thickBot="1" x14ac:dyDescent="0.25">
      <c r="B16" s="4" t="s">
        <v>26</v>
      </c>
      <c r="C16" s="20">
        <v>1</v>
      </c>
      <c r="D16" s="20">
        <v>2</v>
      </c>
      <c r="E16" s="20">
        <v>73</v>
      </c>
      <c r="F16" s="20">
        <v>98</v>
      </c>
      <c r="G16" s="20">
        <v>174</v>
      </c>
      <c r="H16" s="20">
        <v>0</v>
      </c>
      <c r="I16" s="20">
        <v>2</v>
      </c>
      <c r="J16" s="20">
        <v>0</v>
      </c>
      <c r="K16" s="20">
        <v>0</v>
      </c>
      <c r="L16" s="20">
        <v>2</v>
      </c>
      <c r="M16" s="20">
        <v>1</v>
      </c>
      <c r="N16" s="20">
        <v>4</v>
      </c>
      <c r="O16" s="20">
        <v>73</v>
      </c>
      <c r="P16" s="20">
        <v>98</v>
      </c>
      <c r="Q16" s="20">
        <v>176</v>
      </c>
    </row>
    <row r="17" spans="2:17" ht="20.100000000000001" customHeight="1" thickBot="1" x14ac:dyDescent="0.25">
      <c r="B17" s="4" t="s">
        <v>27</v>
      </c>
      <c r="C17" s="20">
        <v>1</v>
      </c>
      <c r="D17" s="20">
        <v>0</v>
      </c>
      <c r="E17" s="20">
        <v>45</v>
      </c>
      <c r="F17" s="20">
        <v>27</v>
      </c>
      <c r="G17" s="20">
        <v>73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</v>
      </c>
      <c r="N17" s="20">
        <v>0</v>
      </c>
      <c r="O17" s="20">
        <v>45</v>
      </c>
      <c r="P17" s="20">
        <v>27</v>
      </c>
      <c r="Q17" s="20">
        <v>73</v>
      </c>
    </row>
    <row r="18" spans="2:17" ht="20.100000000000001" customHeight="1" thickBot="1" x14ac:dyDescent="0.25">
      <c r="B18" s="4" t="s">
        <v>28</v>
      </c>
      <c r="C18" s="20">
        <v>6</v>
      </c>
      <c r="D18" s="20">
        <v>0</v>
      </c>
      <c r="E18" s="20">
        <v>115</v>
      </c>
      <c r="F18" s="20">
        <v>152</v>
      </c>
      <c r="G18" s="20">
        <v>273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6</v>
      </c>
      <c r="N18" s="20">
        <v>0</v>
      </c>
      <c r="O18" s="20">
        <v>115</v>
      </c>
      <c r="P18" s="20">
        <v>152</v>
      </c>
      <c r="Q18" s="20">
        <v>273</v>
      </c>
    </row>
    <row r="19" spans="2:17" ht="20.100000000000001" customHeight="1" thickBot="1" x14ac:dyDescent="0.25">
      <c r="B19" s="4" t="s">
        <v>29</v>
      </c>
      <c r="C19" s="20">
        <v>3</v>
      </c>
      <c r="D19" s="20">
        <v>2</v>
      </c>
      <c r="E19" s="20">
        <v>134</v>
      </c>
      <c r="F19" s="20">
        <v>153</v>
      </c>
      <c r="G19" s="20">
        <v>292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3</v>
      </c>
      <c r="N19" s="20">
        <v>2</v>
      </c>
      <c r="O19" s="20">
        <v>134</v>
      </c>
      <c r="P19" s="20">
        <v>153</v>
      </c>
      <c r="Q19" s="20">
        <v>292</v>
      </c>
    </row>
    <row r="20" spans="2:17" ht="20.100000000000001" customHeight="1" thickBot="1" x14ac:dyDescent="0.25">
      <c r="B20" s="4" t="s">
        <v>30</v>
      </c>
      <c r="C20" s="20">
        <v>6</v>
      </c>
      <c r="D20" s="20">
        <v>13</v>
      </c>
      <c r="E20" s="20">
        <v>853</v>
      </c>
      <c r="F20" s="20">
        <v>615</v>
      </c>
      <c r="G20" s="20">
        <v>1487</v>
      </c>
      <c r="H20" s="20">
        <v>0</v>
      </c>
      <c r="I20" s="20">
        <v>1</v>
      </c>
      <c r="J20" s="20">
        <v>0</v>
      </c>
      <c r="K20" s="20">
        <v>5</v>
      </c>
      <c r="L20" s="20">
        <v>6</v>
      </c>
      <c r="M20" s="20">
        <v>6</v>
      </c>
      <c r="N20" s="20">
        <v>14</v>
      </c>
      <c r="O20" s="20">
        <v>853</v>
      </c>
      <c r="P20" s="20">
        <v>620</v>
      </c>
      <c r="Q20" s="20">
        <v>1493</v>
      </c>
    </row>
    <row r="21" spans="2:17" ht="20.100000000000001" customHeight="1" thickBot="1" x14ac:dyDescent="0.25">
      <c r="B21" s="4" t="s">
        <v>31</v>
      </c>
      <c r="C21" s="20">
        <v>11</v>
      </c>
      <c r="D21" s="20">
        <v>57</v>
      </c>
      <c r="E21" s="20">
        <v>501</v>
      </c>
      <c r="F21" s="20">
        <v>532</v>
      </c>
      <c r="G21" s="20">
        <v>1101</v>
      </c>
      <c r="H21" s="20">
        <v>0</v>
      </c>
      <c r="I21" s="20">
        <v>3</v>
      </c>
      <c r="J21" s="20">
        <v>0</v>
      </c>
      <c r="K21" s="20">
        <v>0</v>
      </c>
      <c r="L21" s="20">
        <v>3</v>
      </c>
      <c r="M21" s="20">
        <v>11</v>
      </c>
      <c r="N21" s="20">
        <v>60</v>
      </c>
      <c r="O21" s="20">
        <v>501</v>
      </c>
      <c r="P21" s="20">
        <v>532</v>
      </c>
      <c r="Q21" s="20">
        <v>1104</v>
      </c>
    </row>
    <row r="22" spans="2:17" ht="20.100000000000001" customHeight="1" thickBot="1" x14ac:dyDescent="0.25">
      <c r="B22" s="4" t="s">
        <v>32</v>
      </c>
      <c r="C22" s="20">
        <v>0</v>
      </c>
      <c r="D22" s="20">
        <v>3</v>
      </c>
      <c r="E22" s="20">
        <v>18</v>
      </c>
      <c r="F22" s="20">
        <v>107</v>
      </c>
      <c r="G22" s="20">
        <v>128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3</v>
      </c>
      <c r="O22" s="20">
        <v>18</v>
      </c>
      <c r="P22" s="20">
        <v>107</v>
      </c>
      <c r="Q22" s="20">
        <v>128</v>
      </c>
    </row>
    <row r="23" spans="2:17" ht="20.100000000000001" customHeight="1" thickBot="1" x14ac:dyDescent="0.25">
      <c r="B23" s="4" t="s">
        <v>33</v>
      </c>
      <c r="C23" s="20">
        <v>2</v>
      </c>
      <c r="D23" s="20">
        <v>11</v>
      </c>
      <c r="E23" s="20">
        <v>88</v>
      </c>
      <c r="F23" s="20">
        <v>214</v>
      </c>
      <c r="G23" s="20">
        <v>315</v>
      </c>
      <c r="H23" s="20">
        <v>0</v>
      </c>
      <c r="I23" s="20">
        <v>0</v>
      </c>
      <c r="J23" s="20">
        <v>0</v>
      </c>
      <c r="K23" s="20">
        <v>6</v>
      </c>
      <c r="L23" s="20">
        <v>6</v>
      </c>
      <c r="M23" s="20">
        <v>2</v>
      </c>
      <c r="N23" s="20">
        <v>11</v>
      </c>
      <c r="O23" s="20">
        <v>88</v>
      </c>
      <c r="P23" s="20">
        <v>220</v>
      </c>
      <c r="Q23" s="20">
        <v>321</v>
      </c>
    </row>
    <row r="24" spans="2:17" ht="20.100000000000001" customHeight="1" thickBot="1" x14ac:dyDescent="0.25">
      <c r="B24" s="4" t="s">
        <v>34</v>
      </c>
      <c r="C24" s="20">
        <v>5</v>
      </c>
      <c r="D24" s="20">
        <v>0</v>
      </c>
      <c r="E24" s="20">
        <v>455</v>
      </c>
      <c r="F24" s="20">
        <v>914</v>
      </c>
      <c r="G24" s="20">
        <v>1374</v>
      </c>
      <c r="H24" s="20">
        <v>0</v>
      </c>
      <c r="I24" s="20">
        <v>0</v>
      </c>
      <c r="J24" s="20">
        <v>0</v>
      </c>
      <c r="K24" s="20">
        <v>8</v>
      </c>
      <c r="L24" s="20">
        <v>8</v>
      </c>
      <c r="M24" s="20">
        <v>5</v>
      </c>
      <c r="N24" s="20">
        <v>0</v>
      </c>
      <c r="O24" s="20">
        <v>455</v>
      </c>
      <c r="P24" s="20">
        <v>922</v>
      </c>
      <c r="Q24" s="20">
        <v>1382</v>
      </c>
    </row>
    <row r="25" spans="2:17" ht="20.100000000000001" customHeight="1" thickBot="1" x14ac:dyDescent="0.25">
      <c r="B25" s="4" t="s">
        <v>35</v>
      </c>
      <c r="C25" s="20">
        <v>13</v>
      </c>
      <c r="D25" s="20">
        <v>2</v>
      </c>
      <c r="E25" s="20">
        <v>120</v>
      </c>
      <c r="F25" s="20">
        <v>75</v>
      </c>
      <c r="G25" s="20">
        <v>210</v>
      </c>
      <c r="H25" s="20">
        <v>0</v>
      </c>
      <c r="I25" s="20">
        <v>0</v>
      </c>
      <c r="J25" s="20">
        <v>0</v>
      </c>
      <c r="K25" s="20">
        <v>11</v>
      </c>
      <c r="L25" s="20">
        <v>11</v>
      </c>
      <c r="M25" s="20">
        <v>13</v>
      </c>
      <c r="N25" s="20">
        <v>2</v>
      </c>
      <c r="O25" s="20">
        <v>120</v>
      </c>
      <c r="P25" s="20">
        <v>86</v>
      </c>
      <c r="Q25" s="20">
        <v>221</v>
      </c>
    </row>
    <row r="26" spans="2:17" ht="20.100000000000001" customHeight="1" thickBot="1" x14ac:dyDescent="0.25">
      <c r="B26" s="4" t="s">
        <v>36</v>
      </c>
      <c r="C26" s="20">
        <v>0</v>
      </c>
      <c r="D26" s="20">
        <v>0</v>
      </c>
      <c r="E26" s="20">
        <v>16</v>
      </c>
      <c r="F26" s="20">
        <v>51</v>
      </c>
      <c r="G26" s="20">
        <v>67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16</v>
      </c>
      <c r="P26" s="20">
        <v>51</v>
      </c>
      <c r="Q26" s="20">
        <v>67</v>
      </c>
    </row>
    <row r="27" spans="2:17" ht="20.100000000000001" customHeight="1" thickBot="1" x14ac:dyDescent="0.25">
      <c r="B27" s="5" t="s">
        <v>37</v>
      </c>
      <c r="C27" s="20">
        <v>1</v>
      </c>
      <c r="D27" s="20">
        <v>3</v>
      </c>
      <c r="E27" s="20">
        <v>119</v>
      </c>
      <c r="F27" s="20">
        <v>229</v>
      </c>
      <c r="G27" s="20">
        <v>352</v>
      </c>
      <c r="H27" s="20">
        <v>0</v>
      </c>
      <c r="I27" s="20">
        <v>1</v>
      </c>
      <c r="J27" s="20">
        <v>0</v>
      </c>
      <c r="K27" s="20">
        <v>1</v>
      </c>
      <c r="L27" s="20">
        <v>2</v>
      </c>
      <c r="M27" s="20">
        <v>1</v>
      </c>
      <c r="N27" s="20">
        <v>4</v>
      </c>
      <c r="O27" s="20">
        <v>119</v>
      </c>
      <c r="P27" s="20">
        <v>230</v>
      </c>
      <c r="Q27" s="20">
        <v>354</v>
      </c>
    </row>
    <row r="28" spans="2:17" ht="20.100000000000001" customHeight="1" thickBot="1" x14ac:dyDescent="0.25">
      <c r="B28" s="6" t="s">
        <v>38</v>
      </c>
      <c r="C28" s="21">
        <v>0</v>
      </c>
      <c r="D28" s="21">
        <v>0</v>
      </c>
      <c r="E28" s="21">
        <v>25</v>
      </c>
      <c r="F28" s="21">
        <v>16</v>
      </c>
      <c r="G28" s="21">
        <v>41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25</v>
      </c>
      <c r="P28" s="21">
        <v>16</v>
      </c>
      <c r="Q28" s="21">
        <v>41</v>
      </c>
    </row>
    <row r="29" spans="2:17" ht="20.100000000000001" customHeight="1" thickBot="1" x14ac:dyDescent="0.25">
      <c r="B29" s="7" t="s">
        <v>39</v>
      </c>
      <c r="C29" s="9">
        <f>SUM(C12:C28)</f>
        <v>64</v>
      </c>
      <c r="D29" s="9">
        <f t="shared" ref="D29:Q29" si="0">SUM(D12:D28)</f>
        <v>128</v>
      </c>
      <c r="E29" s="9">
        <f t="shared" si="0"/>
        <v>3530</v>
      </c>
      <c r="F29" s="9">
        <f t="shared" si="0"/>
        <v>4345</v>
      </c>
      <c r="G29" s="9">
        <f t="shared" si="0"/>
        <v>8067</v>
      </c>
      <c r="H29" s="9">
        <f t="shared" si="0"/>
        <v>0</v>
      </c>
      <c r="I29" s="9">
        <f t="shared" si="0"/>
        <v>9</v>
      </c>
      <c r="J29" s="9">
        <f t="shared" si="0"/>
        <v>0</v>
      </c>
      <c r="K29" s="9">
        <f t="shared" si="0"/>
        <v>38</v>
      </c>
      <c r="L29" s="9">
        <f t="shared" si="0"/>
        <v>47</v>
      </c>
      <c r="M29" s="9">
        <f t="shared" si="0"/>
        <v>64</v>
      </c>
      <c r="N29" s="9">
        <f t="shared" si="0"/>
        <v>137</v>
      </c>
      <c r="O29" s="9">
        <f t="shared" si="0"/>
        <v>3530</v>
      </c>
      <c r="P29" s="9">
        <f t="shared" si="0"/>
        <v>4383</v>
      </c>
      <c r="Q29" s="9">
        <f t="shared" si="0"/>
        <v>8114</v>
      </c>
    </row>
    <row r="30" spans="2:17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1:11" ht="44.25" customHeight="1" thickBot="1" x14ac:dyDescent="0.25">
      <c r="A9" s="14"/>
      <c r="B9" s="15"/>
      <c r="C9" s="69" t="s">
        <v>130</v>
      </c>
      <c r="D9" s="69"/>
      <c r="E9" s="83"/>
      <c r="F9" s="76" t="s">
        <v>129</v>
      </c>
      <c r="G9" s="69"/>
      <c r="H9" s="83"/>
      <c r="I9" s="76" t="s">
        <v>132</v>
      </c>
      <c r="J9" s="69"/>
      <c r="K9" s="83"/>
    </row>
    <row r="10" spans="1:11" ht="42" customHeight="1" thickBot="1" x14ac:dyDescent="0.25">
      <c r="A10" s="14"/>
      <c r="B10" s="11"/>
      <c r="C10" s="17" t="s">
        <v>133</v>
      </c>
      <c r="D10" s="18" t="s">
        <v>134</v>
      </c>
      <c r="E10" s="18" t="s">
        <v>52</v>
      </c>
      <c r="F10" s="18" t="s">
        <v>133</v>
      </c>
      <c r="G10" s="18" t="s">
        <v>134</v>
      </c>
      <c r="H10" s="18" t="s">
        <v>52</v>
      </c>
      <c r="I10" s="18" t="s">
        <v>133</v>
      </c>
      <c r="J10" s="18" t="s">
        <v>134</v>
      </c>
      <c r="K10" s="18" t="s">
        <v>52</v>
      </c>
    </row>
    <row r="11" spans="1:11" ht="20.100000000000001" customHeight="1" thickBot="1" x14ac:dyDescent="0.25">
      <c r="B11" s="3" t="s">
        <v>22</v>
      </c>
      <c r="C11" s="19">
        <v>2</v>
      </c>
      <c r="D11" s="19">
        <v>0</v>
      </c>
      <c r="E11" s="19">
        <v>2</v>
      </c>
      <c r="F11" s="19">
        <v>5</v>
      </c>
      <c r="G11" s="19">
        <v>0</v>
      </c>
      <c r="H11" s="19">
        <v>5</v>
      </c>
      <c r="I11" s="19">
        <v>7</v>
      </c>
      <c r="J11" s="19">
        <v>0</v>
      </c>
      <c r="K11" s="19">
        <v>7</v>
      </c>
    </row>
    <row r="12" spans="1:11" ht="20.100000000000001" customHeight="1" thickBot="1" x14ac:dyDescent="0.25">
      <c r="B12" s="4" t="s">
        <v>23</v>
      </c>
      <c r="C12" s="20">
        <v>0</v>
      </c>
      <c r="D12" s="20">
        <v>0</v>
      </c>
      <c r="E12" s="20">
        <v>0</v>
      </c>
      <c r="F12" s="20">
        <v>4</v>
      </c>
      <c r="G12" s="20">
        <v>0</v>
      </c>
      <c r="H12" s="20">
        <v>4</v>
      </c>
      <c r="I12" s="20">
        <v>4</v>
      </c>
      <c r="J12" s="20">
        <v>0</v>
      </c>
      <c r="K12" s="20">
        <v>4</v>
      </c>
    </row>
    <row r="13" spans="1:11" ht="20.100000000000001" customHeight="1" thickBot="1" x14ac:dyDescent="0.25">
      <c r="B13" s="4" t="s">
        <v>24</v>
      </c>
      <c r="C13" s="20">
        <v>1</v>
      </c>
      <c r="D13" s="20">
        <v>0</v>
      </c>
      <c r="E13" s="20">
        <v>1</v>
      </c>
      <c r="F13" s="20">
        <v>0</v>
      </c>
      <c r="G13" s="20">
        <v>0</v>
      </c>
      <c r="H13" s="20">
        <v>0</v>
      </c>
      <c r="I13" s="20">
        <v>1</v>
      </c>
      <c r="J13" s="20">
        <v>0</v>
      </c>
      <c r="K13" s="20">
        <v>1</v>
      </c>
    </row>
    <row r="14" spans="1:11" ht="20.100000000000001" customHeight="1" thickBot="1" x14ac:dyDescent="0.25">
      <c r="B14" s="4" t="s">
        <v>25</v>
      </c>
      <c r="C14" s="20">
        <v>2</v>
      </c>
      <c r="D14" s="20">
        <v>0</v>
      </c>
      <c r="E14" s="20">
        <v>2</v>
      </c>
      <c r="F14" s="20">
        <v>2</v>
      </c>
      <c r="G14" s="20">
        <v>0</v>
      </c>
      <c r="H14" s="20">
        <v>2</v>
      </c>
      <c r="I14" s="20">
        <v>4</v>
      </c>
      <c r="J14" s="20">
        <v>0</v>
      </c>
      <c r="K14" s="20">
        <v>4</v>
      </c>
    </row>
    <row r="15" spans="1:11" ht="20.100000000000001" customHeight="1" thickBot="1" x14ac:dyDescent="0.25">
      <c r="B15" s="4" t="s">
        <v>26</v>
      </c>
      <c r="C15" s="20">
        <v>0</v>
      </c>
      <c r="D15" s="20">
        <v>1</v>
      </c>
      <c r="E15" s="20">
        <v>1</v>
      </c>
      <c r="F15" s="20">
        <v>2</v>
      </c>
      <c r="G15" s="20">
        <v>0</v>
      </c>
      <c r="H15" s="20">
        <v>2</v>
      </c>
      <c r="I15" s="20">
        <v>2</v>
      </c>
      <c r="J15" s="20">
        <v>1</v>
      </c>
      <c r="K15" s="20">
        <v>3</v>
      </c>
    </row>
    <row r="16" spans="1:11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2:11" ht="20.100000000000001" customHeight="1" thickBot="1" x14ac:dyDescent="0.25">
      <c r="B17" s="4" t="s">
        <v>28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2:11" ht="20.100000000000001" customHeight="1" thickBot="1" x14ac:dyDescent="0.25">
      <c r="B18" s="4" t="s">
        <v>29</v>
      </c>
      <c r="C18" s="20">
        <v>1</v>
      </c>
      <c r="D18" s="20">
        <v>0</v>
      </c>
      <c r="E18" s="20">
        <v>1</v>
      </c>
      <c r="F18" s="20">
        <v>0</v>
      </c>
      <c r="G18" s="20">
        <v>0</v>
      </c>
      <c r="H18" s="20">
        <v>0</v>
      </c>
      <c r="I18" s="20">
        <v>1</v>
      </c>
      <c r="J18" s="20">
        <v>0</v>
      </c>
      <c r="K18" s="20">
        <v>1</v>
      </c>
    </row>
    <row r="19" spans="2:11" ht="20.100000000000001" customHeight="1" thickBot="1" x14ac:dyDescent="0.25">
      <c r="B19" s="4" t="s">
        <v>30</v>
      </c>
      <c r="C19" s="20">
        <v>6</v>
      </c>
      <c r="D19" s="20">
        <v>1</v>
      </c>
      <c r="E19" s="20">
        <v>7</v>
      </c>
      <c r="F19" s="20">
        <v>11</v>
      </c>
      <c r="G19" s="20">
        <v>5</v>
      </c>
      <c r="H19" s="20">
        <v>16</v>
      </c>
      <c r="I19" s="20">
        <v>17</v>
      </c>
      <c r="J19" s="20">
        <v>6</v>
      </c>
      <c r="K19" s="20">
        <v>23</v>
      </c>
    </row>
    <row r="20" spans="2:11" ht="20.100000000000001" customHeight="1" thickBot="1" x14ac:dyDescent="0.25">
      <c r="B20" s="4" t="s">
        <v>31</v>
      </c>
      <c r="C20" s="20">
        <v>9</v>
      </c>
      <c r="D20" s="20">
        <v>0</v>
      </c>
      <c r="E20" s="20">
        <v>9</v>
      </c>
      <c r="F20" s="20">
        <v>10</v>
      </c>
      <c r="G20" s="20">
        <v>0</v>
      </c>
      <c r="H20" s="20">
        <v>10</v>
      </c>
      <c r="I20" s="20">
        <v>19</v>
      </c>
      <c r="J20" s="20">
        <v>0</v>
      </c>
      <c r="K20" s="20">
        <v>19</v>
      </c>
    </row>
    <row r="21" spans="2:11" ht="20.100000000000001" customHeight="1" thickBot="1" x14ac:dyDescent="0.25">
      <c r="B21" s="4" t="s">
        <v>32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2:11" ht="20.100000000000001" customHeight="1" thickBot="1" x14ac:dyDescent="0.25">
      <c r="B22" s="4" t="s">
        <v>33</v>
      </c>
      <c r="C22" s="20">
        <v>1</v>
      </c>
      <c r="D22" s="20">
        <v>0</v>
      </c>
      <c r="E22" s="20">
        <v>1</v>
      </c>
      <c r="F22" s="20">
        <v>0</v>
      </c>
      <c r="G22" s="20">
        <v>0</v>
      </c>
      <c r="H22" s="20">
        <v>0</v>
      </c>
      <c r="I22" s="20">
        <v>1</v>
      </c>
      <c r="J22" s="20">
        <v>0</v>
      </c>
      <c r="K22" s="20">
        <v>1</v>
      </c>
    </row>
    <row r="23" spans="2:11" ht="20.100000000000001" customHeight="1" thickBot="1" x14ac:dyDescent="0.25">
      <c r="B23" s="4" t="s">
        <v>34</v>
      </c>
      <c r="C23" s="20">
        <v>1</v>
      </c>
      <c r="D23" s="20">
        <v>0</v>
      </c>
      <c r="E23" s="20">
        <v>1</v>
      </c>
      <c r="F23" s="20">
        <v>4</v>
      </c>
      <c r="G23" s="20">
        <v>2</v>
      </c>
      <c r="H23" s="20">
        <v>6</v>
      </c>
      <c r="I23" s="20">
        <v>5</v>
      </c>
      <c r="J23" s="20">
        <v>2</v>
      </c>
      <c r="K23" s="20">
        <v>7</v>
      </c>
    </row>
    <row r="24" spans="2:11" ht="20.100000000000001" customHeight="1" thickBot="1" x14ac:dyDescent="0.25">
      <c r="B24" s="4" t="s">
        <v>35</v>
      </c>
      <c r="C24" s="20">
        <v>0</v>
      </c>
      <c r="D24" s="20">
        <v>0</v>
      </c>
      <c r="E24" s="20">
        <v>0</v>
      </c>
      <c r="F24" s="20">
        <v>2</v>
      </c>
      <c r="G24" s="20">
        <v>0</v>
      </c>
      <c r="H24" s="20">
        <v>2</v>
      </c>
      <c r="I24" s="20">
        <v>2</v>
      </c>
      <c r="J24" s="20">
        <v>0</v>
      </c>
      <c r="K24" s="20">
        <v>2</v>
      </c>
    </row>
    <row r="25" spans="2:11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  <c r="F25" s="20">
        <v>1</v>
      </c>
      <c r="G25" s="20">
        <v>0</v>
      </c>
      <c r="H25" s="20">
        <v>1</v>
      </c>
      <c r="I25" s="20">
        <v>1</v>
      </c>
      <c r="J25" s="20">
        <v>0</v>
      </c>
      <c r="K25" s="20">
        <v>1</v>
      </c>
    </row>
    <row r="26" spans="2:11" ht="20.100000000000001" customHeight="1" thickBot="1" x14ac:dyDescent="0.25">
      <c r="B26" s="5" t="s">
        <v>37</v>
      </c>
      <c r="C26" s="20">
        <v>3</v>
      </c>
      <c r="D26" s="20">
        <v>0</v>
      </c>
      <c r="E26" s="20">
        <v>3</v>
      </c>
      <c r="F26" s="20">
        <v>6</v>
      </c>
      <c r="G26" s="20">
        <v>0</v>
      </c>
      <c r="H26" s="20">
        <v>6</v>
      </c>
      <c r="I26" s="20">
        <v>9</v>
      </c>
      <c r="J26" s="20">
        <v>0</v>
      </c>
      <c r="K26" s="20">
        <v>9</v>
      </c>
    </row>
    <row r="27" spans="2:11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2:11" ht="20.100000000000001" customHeight="1" thickBot="1" x14ac:dyDescent="0.25">
      <c r="B28" s="7" t="s">
        <v>39</v>
      </c>
      <c r="C28" s="9">
        <f>SUM(C11:C27)</f>
        <v>26</v>
      </c>
      <c r="D28" s="9">
        <f t="shared" ref="D28:K28" si="0">SUM(D11:D27)</f>
        <v>2</v>
      </c>
      <c r="E28" s="9">
        <f t="shared" si="0"/>
        <v>28</v>
      </c>
      <c r="F28" s="9">
        <f t="shared" si="0"/>
        <v>47</v>
      </c>
      <c r="G28" s="9">
        <f t="shared" si="0"/>
        <v>7</v>
      </c>
      <c r="H28" s="9">
        <f t="shared" si="0"/>
        <v>54</v>
      </c>
      <c r="I28" s="9">
        <f t="shared" si="0"/>
        <v>73</v>
      </c>
      <c r="J28" s="9">
        <f t="shared" si="0"/>
        <v>9</v>
      </c>
      <c r="K28" s="9">
        <f t="shared" si="0"/>
        <v>82</v>
      </c>
    </row>
    <row r="29" spans="2:11" x14ac:dyDescent="0.2">
      <c r="C29" s="62"/>
      <c r="D29" s="62"/>
      <c r="E29" s="62"/>
      <c r="F29" s="62"/>
      <c r="G29" s="62"/>
      <c r="H29" s="62"/>
      <c r="I29" s="62"/>
      <c r="J29" s="62"/>
      <c r="K29" s="62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5"/>
      <c r="C9" s="87" t="s">
        <v>135</v>
      </c>
      <c r="D9" s="87"/>
      <c r="E9" s="87"/>
    </row>
    <row r="10" spans="2:5" ht="42.75" customHeight="1" thickBot="1" x14ac:dyDescent="0.25">
      <c r="B10" s="11"/>
      <c r="C10" s="22" t="s">
        <v>130</v>
      </c>
      <c r="D10" s="22" t="s">
        <v>129</v>
      </c>
      <c r="E10" s="22" t="s">
        <v>52</v>
      </c>
    </row>
    <row r="11" spans="2:5" ht="20.100000000000001" customHeight="1" thickBot="1" x14ac:dyDescent="0.25">
      <c r="B11" s="3" t="s">
        <v>22</v>
      </c>
      <c r="C11" s="19">
        <v>3</v>
      </c>
      <c r="D11" s="19">
        <v>2</v>
      </c>
      <c r="E11" s="19">
        <v>5</v>
      </c>
    </row>
    <row r="12" spans="2:5" ht="20.100000000000001" customHeight="1" thickBot="1" x14ac:dyDescent="0.25">
      <c r="B12" s="4" t="s">
        <v>23</v>
      </c>
      <c r="C12" s="20">
        <v>1</v>
      </c>
      <c r="D12" s="20">
        <v>0</v>
      </c>
      <c r="E12" s="20">
        <v>1</v>
      </c>
    </row>
    <row r="13" spans="2:5" ht="20.100000000000001" customHeight="1" thickBot="1" x14ac:dyDescent="0.25">
      <c r="B13" s="4" t="s">
        <v>24</v>
      </c>
      <c r="C13" s="20">
        <v>0</v>
      </c>
      <c r="D13" s="20">
        <v>0</v>
      </c>
      <c r="E13" s="20">
        <v>0</v>
      </c>
    </row>
    <row r="14" spans="2:5" ht="20.100000000000001" customHeight="1" thickBot="1" x14ac:dyDescent="0.25">
      <c r="B14" s="4" t="s">
        <v>25</v>
      </c>
      <c r="C14" s="20">
        <v>0</v>
      </c>
      <c r="D14" s="20">
        <v>0</v>
      </c>
      <c r="E14" s="20">
        <v>0</v>
      </c>
    </row>
    <row r="15" spans="2:5" ht="20.100000000000001" customHeight="1" thickBot="1" x14ac:dyDescent="0.25">
      <c r="B15" s="4" t="s">
        <v>26</v>
      </c>
      <c r="C15" s="20">
        <v>1</v>
      </c>
      <c r="D15" s="20">
        <v>0</v>
      </c>
      <c r="E15" s="20">
        <v>1</v>
      </c>
    </row>
    <row r="16" spans="2:5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</row>
    <row r="17" spans="2:5" ht="20.100000000000001" customHeight="1" thickBot="1" x14ac:dyDescent="0.25">
      <c r="B17" s="4" t="s">
        <v>28</v>
      </c>
      <c r="C17" s="20">
        <v>1</v>
      </c>
      <c r="D17" s="20">
        <v>0</v>
      </c>
      <c r="E17" s="20">
        <v>1</v>
      </c>
    </row>
    <row r="18" spans="2:5" ht="20.100000000000001" customHeight="1" thickBot="1" x14ac:dyDescent="0.25">
      <c r="B18" s="4" t="s">
        <v>29</v>
      </c>
      <c r="C18" s="20">
        <v>0</v>
      </c>
      <c r="D18" s="20">
        <v>0</v>
      </c>
      <c r="E18" s="20">
        <v>0</v>
      </c>
    </row>
    <row r="19" spans="2:5" ht="20.100000000000001" customHeight="1" thickBot="1" x14ac:dyDescent="0.25">
      <c r="B19" s="4" t="s">
        <v>30</v>
      </c>
      <c r="C19" s="20">
        <v>3</v>
      </c>
      <c r="D19" s="20">
        <v>4</v>
      </c>
      <c r="E19" s="20">
        <v>7</v>
      </c>
    </row>
    <row r="20" spans="2:5" ht="20.100000000000001" customHeight="1" thickBot="1" x14ac:dyDescent="0.25">
      <c r="B20" s="4" t="s">
        <v>31</v>
      </c>
      <c r="C20" s="20">
        <v>5</v>
      </c>
      <c r="D20" s="20">
        <v>2</v>
      </c>
      <c r="E20" s="20">
        <v>7</v>
      </c>
    </row>
    <row r="21" spans="2:5" ht="20.100000000000001" customHeight="1" thickBot="1" x14ac:dyDescent="0.25">
      <c r="B21" s="4" t="s">
        <v>32</v>
      </c>
      <c r="C21" s="20">
        <v>0</v>
      </c>
      <c r="D21" s="20">
        <v>0</v>
      </c>
      <c r="E21" s="20">
        <v>0</v>
      </c>
    </row>
    <row r="22" spans="2:5" ht="20.100000000000001" customHeight="1" thickBot="1" x14ac:dyDescent="0.25">
      <c r="B22" s="4" t="s">
        <v>33</v>
      </c>
      <c r="C22" s="20">
        <v>0</v>
      </c>
      <c r="D22" s="20">
        <v>0</v>
      </c>
      <c r="E22" s="20">
        <v>0</v>
      </c>
    </row>
    <row r="23" spans="2:5" ht="20.100000000000001" customHeight="1" thickBot="1" x14ac:dyDescent="0.25">
      <c r="B23" s="4" t="s">
        <v>34</v>
      </c>
      <c r="C23" s="20">
        <v>1</v>
      </c>
      <c r="D23" s="20">
        <v>0</v>
      </c>
      <c r="E23" s="20">
        <v>1</v>
      </c>
    </row>
    <row r="24" spans="2:5" ht="20.100000000000001" customHeight="1" thickBot="1" x14ac:dyDescent="0.25">
      <c r="B24" s="4" t="s">
        <v>35</v>
      </c>
      <c r="C24" s="20">
        <v>0</v>
      </c>
      <c r="D24" s="20">
        <v>0</v>
      </c>
      <c r="E24" s="20">
        <v>0</v>
      </c>
    </row>
    <row r="25" spans="2:5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</row>
    <row r="26" spans="2:5" ht="20.100000000000001" customHeight="1" thickBot="1" x14ac:dyDescent="0.25">
      <c r="B26" s="5" t="s">
        <v>37</v>
      </c>
      <c r="C26" s="20">
        <v>2</v>
      </c>
      <c r="D26" s="20">
        <v>0</v>
      </c>
      <c r="E26" s="20">
        <v>2</v>
      </c>
    </row>
    <row r="27" spans="2:5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</row>
    <row r="28" spans="2:5" ht="20.100000000000001" customHeight="1" thickBot="1" x14ac:dyDescent="0.25">
      <c r="B28" s="7" t="s">
        <v>39</v>
      </c>
      <c r="C28" s="9">
        <f>SUM(C11:C27)</f>
        <v>17</v>
      </c>
      <c r="D28" s="9">
        <f>SUM(D11:D27)</f>
        <v>8</v>
      </c>
      <c r="E28" s="9">
        <f>SUM(E11:E27)</f>
        <v>25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5"/>
      <c r="C12" s="87" t="s">
        <v>136</v>
      </c>
      <c r="D12" s="87"/>
      <c r="E12" s="87"/>
      <c r="F12" s="87"/>
      <c r="G12" s="87"/>
      <c r="H12" s="87" t="s">
        <v>137</v>
      </c>
      <c r="I12" s="87"/>
      <c r="J12" s="87"/>
      <c r="K12" s="87"/>
      <c r="L12" s="87"/>
      <c r="M12" s="87" t="s">
        <v>138</v>
      </c>
      <c r="N12" s="87"/>
      <c r="O12" s="87"/>
      <c r="P12" s="87"/>
      <c r="Q12" s="87"/>
      <c r="R12" s="87" t="s">
        <v>139</v>
      </c>
      <c r="S12" s="87"/>
      <c r="T12" s="87"/>
      <c r="U12" s="87"/>
      <c r="V12" s="87"/>
      <c r="W12" s="87" t="s">
        <v>140</v>
      </c>
      <c r="X12" s="87"/>
      <c r="Y12" s="87"/>
      <c r="Z12" s="87"/>
      <c r="AA12" s="87"/>
      <c r="AB12" s="87" t="s">
        <v>52</v>
      </c>
      <c r="AC12" s="87"/>
      <c r="AD12" s="87"/>
      <c r="AE12" s="87"/>
      <c r="AF12" s="87"/>
    </row>
    <row r="13" spans="2:32" ht="28.5" customHeight="1" x14ac:dyDescent="0.2">
      <c r="B13" s="25"/>
      <c r="C13" s="88" t="s">
        <v>77</v>
      </c>
      <c r="D13" s="88" t="s">
        <v>141</v>
      </c>
      <c r="E13" s="88"/>
      <c r="F13" s="88"/>
      <c r="G13" s="88" t="s">
        <v>142</v>
      </c>
      <c r="H13" s="88" t="s">
        <v>77</v>
      </c>
      <c r="I13" s="88" t="s">
        <v>141</v>
      </c>
      <c r="J13" s="88"/>
      <c r="K13" s="88"/>
      <c r="L13" s="88" t="s">
        <v>142</v>
      </c>
      <c r="M13" s="88" t="s">
        <v>77</v>
      </c>
      <c r="N13" s="88" t="s">
        <v>141</v>
      </c>
      <c r="O13" s="88"/>
      <c r="P13" s="88"/>
      <c r="Q13" s="88" t="s">
        <v>142</v>
      </c>
      <c r="R13" s="88" t="s">
        <v>77</v>
      </c>
      <c r="S13" s="88" t="s">
        <v>141</v>
      </c>
      <c r="T13" s="88"/>
      <c r="U13" s="88"/>
      <c r="V13" s="88" t="s">
        <v>142</v>
      </c>
      <c r="W13" s="88" t="s">
        <v>77</v>
      </c>
      <c r="X13" s="88" t="s">
        <v>141</v>
      </c>
      <c r="Y13" s="88"/>
      <c r="Z13" s="88"/>
      <c r="AA13" s="88" t="s">
        <v>142</v>
      </c>
      <c r="AB13" s="88" t="s">
        <v>77</v>
      </c>
      <c r="AC13" s="88" t="s">
        <v>141</v>
      </c>
      <c r="AD13" s="88"/>
      <c r="AE13" s="88"/>
      <c r="AF13" s="88" t="s">
        <v>142</v>
      </c>
    </row>
    <row r="14" spans="2:32" ht="28.5" customHeight="1" thickBot="1" x14ac:dyDescent="0.25">
      <c r="B14" s="11"/>
      <c r="C14" s="88"/>
      <c r="D14" s="27" t="s">
        <v>143</v>
      </c>
      <c r="E14" s="27" t="s">
        <v>144</v>
      </c>
      <c r="F14" s="27" t="s">
        <v>145</v>
      </c>
      <c r="G14" s="88"/>
      <c r="H14" s="88"/>
      <c r="I14" s="27" t="s">
        <v>143</v>
      </c>
      <c r="J14" s="27" t="s">
        <v>144</v>
      </c>
      <c r="K14" s="27" t="s">
        <v>145</v>
      </c>
      <c r="L14" s="88"/>
      <c r="M14" s="88"/>
      <c r="N14" s="27" t="s">
        <v>143</v>
      </c>
      <c r="O14" s="27" t="s">
        <v>144</v>
      </c>
      <c r="P14" s="27" t="s">
        <v>145</v>
      </c>
      <c r="Q14" s="88"/>
      <c r="R14" s="88"/>
      <c r="S14" s="27" t="s">
        <v>143</v>
      </c>
      <c r="T14" s="27" t="s">
        <v>144</v>
      </c>
      <c r="U14" s="27" t="s">
        <v>145</v>
      </c>
      <c r="V14" s="88"/>
      <c r="W14" s="88"/>
      <c r="X14" s="27" t="s">
        <v>143</v>
      </c>
      <c r="Y14" s="27" t="s">
        <v>144</v>
      </c>
      <c r="Z14" s="27" t="s">
        <v>145</v>
      </c>
      <c r="AA14" s="88"/>
      <c r="AB14" s="88"/>
      <c r="AC14" s="27" t="s">
        <v>143</v>
      </c>
      <c r="AD14" s="27" t="s">
        <v>144</v>
      </c>
      <c r="AE14" s="27" t="s">
        <v>145</v>
      </c>
      <c r="AF14" s="88"/>
    </row>
    <row r="15" spans="2:32" ht="20.100000000000001" customHeight="1" thickBot="1" x14ac:dyDescent="0.25">
      <c r="B15" s="3" t="s">
        <v>22</v>
      </c>
      <c r="C15" s="19">
        <v>1863</v>
      </c>
      <c r="D15" s="19">
        <v>11</v>
      </c>
      <c r="E15" s="19">
        <v>1448</v>
      </c>
      <c r="F15" s="19">
        <v>404</v>
      </c>
      <c r="G15" s="19">
        <v>0</v>
      </c>
      <c r="H15" s="19">
        <v>5</v>
      </c>
      <c r="I15" s="19">
        <v>0</v>
      </c>
      <c r="J15" s="19">
        <v>5</v>
      </c>
      <c r="K15" s="19">
        <v>0</v>
      </c>
      <c r="L15" s="19">
        <v>0</v>
      </c>
      <c r="M15" s="19">
        <v>141</v>
      </c>
      <c r="N15" s="19">
        <v>0</v>
      </c>
      <c r="O15" s="19">
        <v>141</v>
      </c>
      <c r="P15" s="19">
        <v>0</v>
      </c>
      <c r="Q15" s="19">
        <v>0</v>
      </c>
      <c r="R15" s="19">
        <v>31</v>
      </c>
      <c r="S15" s="19">
        <v>0</v>
      </c>
      <c r="T15" s="19">
        <v>31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2040</v>
      </c>
      <c r="AC15" s="19">
        <v>11</v>
      </c>
      <c r="AD15" s="19">
        <v>1625</v>
      </c>
      <c r="AE15" s="19">
        <v>404</v>
      </c>
      <c r="AF15" s="19">
        <v>0</v>
      </c>
    </row>
    <row r="16" spans="2:32" ht="20.100000000000001" customHeight="1" thickBot="1" x14ac:dyDescent="0.25">
      <c r="B16" s="4" t="s">
        <v>23</v>
      </c>
      <c r="C16" s="20">
        <v>211</v>
      </c>
      <c r="D16" s="20">
        <v>0</v>
      </c>
      <c r="E16" s="20">
        <v>183</v>
      </c>
      <c r="F16" s="20">
        <v>28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19</v>
      </c>
      <c r="N16" s="20">
        <v>0</v>
      </c>
      <c r="O16" s="20">
        <v>19</v>
      </c>
      <c r="P16" s="20">
        <v>0</v>
      </c>
      <c r="Q16" s="20">
        <v>0</v>
      </c>
      <c r="R16" s="20">
        <v>7</v>
      </c>
      <c r="S16" s="20">
        <v>0</v>
      </c>
      <c r="T16" s="20">
        <v>7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237</v>
      </c>
      <c r="AC16" s="20">
        <v>0</v>
      </c>
      <c r="AD16" s="20">
        <v>209</v>
      </c>
      <c r="AE16" s="20">
        <v>28</v>
      </c>
      <c r="AF16" s="20">
        <v>0</v>
      </c>
    </row>
    <row r="17" spans="2:32" ht="20.100000000000001" customHeight="1" thickBot="1" x14ac:dyDescent="0.25">
      <c r="B17" s="4" t="s">
        <v>24</v>
      </c>
      <c r="C17" s="20">
        <v>156</v>
      </c>
      <c r="D17" s="20">
        <v>2</v>
      </c>
      <c r="E17" s="20">
        <v>121</v>
      </c>
      <c r="F17" s="20">
        <v>33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4</v>
      </c>
      <c r="N17" s="20">
        <v>0</v>
      </c>
      <c r="O17" s="20">
        <v>4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160</v>
      </c>
      <c r="AC17" s="20">
        <v>2</v>
      </c>
      <c r="AD17" s="20">
        <v>125</v>
      </c>
      <c r="AE17" s="20">
        <v>33</v>
      </c>
      <c r="AF17" s="20">
        <v>0</v>
      </c>
    </row>
    <row r="18" spans="2:32" ht="20.100000000000001" customHeight="1" thickBot="1" x14ac:dyDescent="0.25">
      <c r="B18" s="4" t="s">
        <v>25</v>
      </c>
      <c r="C18" s="20">
        <v>217</v>
      </c>
      <c r="D18" s="20">
        <v>0</v>
      </c>
      <c r="E18" s="20">
        <v>170</v>
      </c>
      <c r="F18" s="20">
        <v>47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4</v>
      </c>
      <c r="N18" s="20">
        <v>0</v>
      </c>
      <c r="O18" s="20">
        <v>4</v>
      </c>
      <c r="P18" s="20">
        <v>0</v>
      </c>
      <c r="Q18" s="20">
        <v>0</v>
      </c>
      <c r="R18" s="20">
        <v>1</v>
      </c>
      <c r="S18" s="20">
        <v>0</v>
      </c>
      <c r="T18" s="20">
        <v>0</v>
      </c>
      <c r="U18" s="20">
        <v>1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222</v>
      </c>
      <c r="AC18" s="20">
        <v>0</v>
      </c>
      <c r="AD18" s="20">
        <v>174</v>
      </c>
      <c r="AE18" s="20">
        <v>48</v>
      </c>
      <c r="AF18" s="20">
        <v>0</v>
      </c>
    </row>
    <row r="19" spans="2:32" ht="20.100000000000001" customHeight="1" thickBot="1" x14ac:dyDescent="0.25">
      <c r="B19" s="4" t="s">
        <v>26</v>
      </c>
      <c r="C19" s="20">
        <v>409</v>
      </c>
      <c r="D19" s="20">
        <v>6</v>
      </c>
      <c r="E19" s="20">
        <v>323</v>
      </c>
      <c r="F19" s="20">
        <v>80</v>
      </c>
      <c r="G19" s="20">
        <v>0</v>
      </c>
      <c r="H19" s="20">
        <v>1</v>
      </c>
      <c r="I19" s="20">
        <v>0</v>
      </c>
      <c r="J19" s="20">
        <v>1</v>
      </c>
      <c r="K19" s="20">
        <v>0</v>
      </c>
      <c r="L19" s="20">
        <v>0</v>
      </c>
      <c r="M19" s="20">
        <v>46</v>
      </c>
      <c r="N19" s="20">
        <v>0</v>
      </c>
      <c r="O19" s="20">
        <v>45</v>
      </c>
      <c r="P19" s="20">
        <v>1</v>
      </c>
      <c r="Q19" s="20">
        <v>0</v>
      </c>
      <c r="R19" s="20">
        <v>43</v>
      </c>
      <c r="S19" s="20">
        <v>0</v>
      </c>
      <c r="T19" s="20">
        <v>43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499</v>
      </c>
      <c r="AC19" s="20">
        <v>6</v>
      </c>
      <c r="AD19" s="20">
        <v>412</v>
      </c>
      <c r="AE19" s="20">
        <v>81</v>
      </c>
      <c r="AF19" s="20">
        <v>0</v>
      </c>
    </row>
    <row r="20" spans="2:32" ht="20.100000000000001" customHeight="1" thickBot="1" x14ac:dyDescent="0.25">
      <c r="B20" s="4" t="s">
        <v>27</v>
      </c>
      <c r="C20" s="20">
        <v>113</v>
      </c>
      <c r="D20" s="20">
        <v>0</v>
      </c>
      <c r="E20" s="20">
        <v>80</v>
      </c>
      <c r="F20" s="20">
        <v>33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2</v>
      </c>
      <c r="N20" s="20">
        <v>0</v>
      </c>
      <c r="O20" s="20">
        <v>1</v>
      </c>
      <c r="P20" s="20">
        <v>1</v>
      </c>
      <c r="Q20" s="20">
        <v>0</v>
      </c>
      <c r="R20" s="20">
        <v>1</v>
      </c>
      <c r="S20" s="20">
        <v>0</v>
      </c>
      <c r="T20" s="20">
        <v>1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116</v>
      </c>
      <c r="AC20" s="20">
        <v>0</v>
      </c>
      <c r="AD20" s="20">
        <v>82</v>
      </c>
      <c r="AE20" s="20">
        <v>34</v>
      </c>
      <c r="AF20" s="20">
        <v>0</v>
      </c>
    </row>
    <row r="21" spans="2:32" ht="20.100000000000001" customHeight="1" thickBot="1" x14ac:dyDescent="0.25">
      <c r="B21" s="4" t="s">
        <v>28</v>
      </c>
      <c r="C21" s="20">
        <v>395</v>
      </c>
      <c r="D21" s="20">
        <v>0</v>
      </c>
      <c r="E21" s="20">
        <v>296</v>
      </c>
      <c r="F21" s="20">
        <v>99</v>
      </c>
      <c r="G21" s="20">
        <v>0</v>
      </c>
      <c r="H21" s="20">
        <v>1</v>
      </c>
      <c r="I21" s="20">
        <v>0</v>
      </c>
      <c r="J21" s="20">
        <v>1</v>
      </c>
      <c r="K21" s="20">
        <v>0</v>
      </c>
      <c r="L21" s="20">
        <v>0</v>
      </c>
      <c r="M21" s="20">
        <v>10</v>
      </c>
      <c r="N21" s="20">
        <v>0</v>
      </c>
      <c r="O21" s="20">
        <v>10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406</v>
      </c>
      <c r="AC21" s="20">
        <v>0</v>
      </c>
      <c r="AD21" s="20">
        <v>307</v>
      </c>
      <c r="AE21" s="20">
        <v>99</v>
      </c>
      <c r="AF21" s="20">
        <v>0</v>
      </c>
    </row>
    <row r="22" spans="2:32" ht="20.100000000000001" customHeight="1" thickBot="1" x14ac:dyDescent="0.25">
      <c r="B22" s="4" t="s">
        <v>29</v>
      </c>
      <c r="C22" s="20">
        <v>409</v>
      </c>
      <c r="D22" s="20">
        <v>0</v>
      </c>
      <c r="E22" s="20">
        <v>297</v>
      </c>
      <c r="F22" s="20">
        <v>112</v>
      </c>
      <c r="G22" s="20">
        <v>0</v>
      </c>
      <c r="H22" s="20">
        <v>4</v>
      </c>
      <c r="I22" s="20">
        <v>0</v>
      </c>
      <c r="J22" s="20">
        <v>1</v>
      </c>
      <c r="K22" s="20">
        <v>3</v>
      </c>
      <c r="L22" s="20">
        <v>0</v>
      </c>
      <c r="M22" s="20">
        <v>13</v>
      </c>
      <c r="N22" s="20">
        <v>0</v>
      </c>
      <c r="O22" s="20">
        <v>12</v>
      </c>
      <c r="P22" s="20">
        <v>1</v>
      </c>
      <c r="Q22" s="20">
        <v>0</v>
      </c>
      <c r="R22" s="20">
        <v>5</v>
      </c>
      <c r="S22" s="20">
        <v>0</v>
      </c>
      <c r="T22" s="20">
        <v>5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431</v>
      </c>
      <c r="AC22" s="20">
        <v>0</v>
      </c>
      <c r="AD22" s="20">
        <v>315</v>
      </c>
      <c r="AE22" s="20">
        <v>116</v>
      </c>
      <c r="AF22" s="20">
        <v>0</v>
      </c>
    </row>
    <row r="23" spans="2:32" ht="20.100000000000001" customHeight="1" thickBot="1" x14ac:dyDescent="0.25">
      <c r="B23" s="4" t="s">
        <v>30</v>
      </c>
      <c r="C23" s="20">
        <v>1307</v>
      </c>
      <c r="D23" s="20">
        <v>0</v>
      </c>
      <c r="E23" s="20">
        <v>667</v>
      </c>
      <c r="F23" s="20">
        <v>640</v>
      </c>
      <c r="G23" s="20">
        <v>0</v>
      </c>
      <c r="H23" s="20">
        <v>3</v>
      </c>
      <c r="I23" s="20">
        <v>0</v>
      </c>
      <c r="J23" s="20">
        <v>2</v>
      </c>
      <c r="K23" s="20">
        <v>1</v>
      </c>
      <c r="L23" s="20">
        <v>0</v>
      </c>
      <c r="M23" s="20">
        <v>6</v>
      </c>
      <c r="N23" s="20">
        <v>0</v>
      </c>
      <c r="O23" s="20">
        <v>5</v>
      </c>
      <c r="P23" s="20">
        <v>1</v>
      </c>
      <c r="Q23" s="20">
        <v>0</v>
      </c>
      <c r="R23" s="20">
        <v>1</v>
      </c>
      <c r="S23" s="20">
        <v>0</v>
      </c>
      <c r="T23" s="20">
        <v>1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1317</v>
      </c>
      <c r="AC23" s="20">
        <v>0</v>
      </c>
      <c r="AD23" s="20">
        <v>675</v>
      </c>
      <c r="AE23" s="20">
        <v>642</v>
      </c>
      <c r="AF23" s="20">
        <v>0</v>
      </c>
    </row>
    <row r="24" spans="2:32" ht="20.100000000000001" customHeight="1" thickBot="1" x14ac:dyDescent="0.25">
      <c r="B24" s="4" t="s">
        <v>31</v>
      </c>
      <c r="C24" s="20">
        <v>1252</v>
      </c>
      <c r="D24" s="20">
        <v>4</v>
      </c>
      <c r="E24" s="20">
        <v>1052</v>
      </c>
      <c r="F24" s="20">
        <v>196</v>
      </c>
      <c r="G24" s="20">
        <v>0</v>
      </c>
      <c r="H24" s="20">
        <v>1</v>
      </c>
      <c r="I24" s="20">
        <v>0</v>
      </c>
      <c r="J24" s="20">
        <v>1</v>
      </c>
      <c r="K24" s="20">
        <v>0</v>
      </c>
      <c r="L24" s="20">
        <v>0</v>
      </c>
      <c r="M24" s="20">
        <v>97</v>
      </c>
      <c r="N24" s="20">
        <v>0</v>
      </c>
      <c r="O24" s="20">
        <v>89</v>
      </c>
      <c r="P24" s="20">
        <v>8</v>
      </c>
      <c r="Q24" s="20">
        <v>0</v>
      </c>
      <c r="R24" s="20">
        <v>23</v>
      </c>
      <c r="S24" s="20">
        <v>0</v>
      </c>
      <c r="T24" s="20">
        <v>23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1373</v>
      </c>
      <c r="AC24" s="20">
        <v>4</v>
      </c>
      <c r="AD24" s="20">
        <v>1165</v>
      </c>
      <c r="AE24" s="20">
        <v>204</v>
      </c>
      <c r="AF24" s="20">
        <v>0</v>
      </c>
    </row>
    <row r="25" spans="2:32" ht="20.100000000000001" customHeight="1" thickBot="1" x14ac:dyDescent="0.25">
      <c r="B25" s="4" t="s">
        <v>32</v>
      </c>
      <c r="C25" s="20">
        <v>200</v>
      </c>
      <c r="D25" s="20">
        <v>1</v>
      </c>
      <c r="E25" s="20">
        <v>156</v>
      </c>
      <c r="F25" s="20">
        <v>43</v>
      </c>
      <c r="G25" s="20">
        <v>0</v>
      </c>
      <c r="H25" s="20">
        <v>1</v>
      </c>
      <c r="I25" s="20">
        <v>0</v>
      </c>
      <c r="J25" s="20">
        <v>1</v>
      </c>
      <c r="K25" s="20">
        <v>0</v>
      </c>
      <c r="L25" s="20">
        <v>0</v>
      </c>
      <c r="M25" s="20">
        <v>4</v>
      </c>
      <c r="N25" s="20">
        <v>0</v>
      </c>
      <c r="O25" s="20">
        <v>4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205</v>
      </c>
      <c r="AC25" s="20">
        <v>1</v>
      </c>
      <c r="AD25" s="20">
        <v>161</v>
      </c>
      <c r="AE25" s="20">
        <v>43</v>
      </c>
      <c r="AF25" s="20">
        <v>0</v>
      </c>
    </row>
    <row r="26" spans="2:32" ht="20.100000000000001" customHeight="1" thickBot="1" x14ac:dyDescent="0.25">
      <c r="B26" s="4" t="s">
        <v>33</v>
      </c>
      <c r="C26" s="20">
        <v>431</v>
      </c>
      <c r="D26" s="20">
        <v>1</v>
      </c>
      <c r="E26" s="20">
        <v>282</v>
      </c>
      <c r="F26" s="20">
        <v>148</v>
      </c>
      <c r="G26" s="20">
        <v>0</v>
      </c>
      <c r="H26" s="20">
        <v>2</v>
      </c>
      <c r="I26" s="20">
        <v>0</v>
      </c>
      <c r="J26" s="20">
        <v>1</v>
      </c>
      <c r="K26" s="20">
        <v>1</v>
      </c>
      <c r="L26" s="20">
        <v>0</v>
      </c>
      <c r="M26" s="20">
        <v>18</v>
      </c>
      <c r="N26" s="20">
        <v>0</v>
      </c>
      <c r="O26" s="20">
        <v>17</v>
      </c>
      <c r="P26" s="20">
        <v>1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451</v>
      </c>
      <c r="AC26" s="20">
        <v>1</v>
      </c>
      <c r="AD26" s="20">
        <v>300</v>
      </c>
      <c r="AE26" s="20">
        <v>150</v>
      </c>
      <c r="AF26" s="20">
        <v>0</v>
      </c>
    </row>
    <row r="27" spans="2:32" ht="20.100000000000001" customHeight="1" thickBot="1" x14ac:dyDescent="0.25">
      <c r="B27" s="4" t="s">
        <v>34</v>
      </c>
      <c r="C27" s="20">
        <v>1341</v>
      </c>
      <c r="D27" s="20">
        <v>2</v>
      </c>
      <c r="E27" s="20">
        <v>667</v>
      </c>
      <c r="F27" s="20">
        <v>672</v>
      </c>
      <c r="G27" s="20">
        <v>0</v>
      </c>
      <c r="H27" s="20">
        <v>3</v>
      </c>
      <c r="I27" s="20">
        <v>0</v>
      </c>
      <c r="J27" s="20">
        <v>0</v>
      </c>
      <c r="K27" s="20">
        <v>3</v>
      </c>
      <c r="L27" s="20">
        <v>0</v>
      </c>
      <c r="M27" s="20">
        <v>45</v>
      </c>
      <c r="N27" s="20">
        <v>0</v>
      </c>
      <c r="O27" s="20">
        <v>35</v>
      </c>
      <c r="P27" s="20">
        <v>10</v>
      </c>
      <c r="Q27" s="20">
        <v>0</v>
      </c>
      <c r="R27" s="20">
        <v>1</v>
      </c>
      <c r="S27" s="20">
        <v>0</v>
      </c>
      <c r="T27" s="20">
        <v>1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1390</v>
      </c>
      <c r="AC27" s="20">
        <v>2</v>
      </c>
      <c r="AD27" s="20">
        <v>703</v>
      </c>
      <c r="AE27" s="20">
        <v>685</v>
      </c>
      <c r="AF27" s="20">
        <v>0</v>
      </c>
    </row>
    <row r="28" spans="2:32" ht="20.100000000000001" customHeight="1" thickBot="1" x14ac:dyDescent="0.25">
      <c r="B28" s="4" t="s">
        <v>35</v>
      </c>
      <c r="C28" s="20">
        <v>351</v>
      </c>
      <c r="D28" s="20">
        <v>0</v>
      </c>
      <c r="E28" s="20">
        <v>299</v>
      </c>
      <c r="F28" s="20">
        <v>52</v>
      </c>
      <c r="G28" s="20">
        <v>0</v>
      </c>
      <c r="H28" s="20">
        <v>1</v>
      </c>
      <c r="I28" s="20">
        <v>0</v>
      </c>
      <c r="J28" s="20">
        <v>1</v>
      </c>
      <c r="K28" s="20">
        <v>0</v>
      </c>
      <c r="L28" s="20">
        <v>0</v>
      </c>
      <c r="M28" s="20">
        <v>39</v>
      </c>
      <c r="N28" s="20">
        <v>0</v>
      </c>
      <c r="O28" s="20">
        <v>34</v>
      </c>
      <c r="P28" s="20">
        <v>5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391</v>
      </c>
      <c r="AC28" s="20">
        <v>0</v>
      </c>
      <c r="AD28" s="20">
        <v>334</v>
      </c>
      <c r="AE28" s="20">
        <v>57</v>
      </c>
      <c r="AF28" s="20">
        <v>0</v>
      </c>
    </row>
    <row r="29" spans="2:32" ht="20.100000000000001" customHeight="1" thickBot="1" x14ac:dyDescent="0.25">
      <c r="B29" s="4" t="s">
        <v>36</v>
      </c>
      <c r="C29" s="20">
        <v>84</v>
      </c>
      <c r="D29" s="20">
        <v>0</v>
      </c>
      <c r="E29" s="20">
        <v>54</v>
      </c>
      <c r="F29" s="20">
        <v>30</v>
      </c>
      <c r="G29" s="20">
        <v>0</v>
      </c>
      <c r="H29" s="20">
        <v>6</v>
      </c>
      <c r="I29" s="20">
        <v>0</v>
      </c>
      <c r="J29" s="20">
        <v>6</v>
      </c>
      <c r="K29" s="20">
        <v>0</v>
      </c>
      <c r="L29" s="20">
        <v>0</v>
      </c>
      <c r="M29" s="20">
        <v>11</v>
      </c>
      <c r="N29" s="20">
        <v>0</v>
      </c>
      <c r="O29" s="20">
        <v>11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101</v>
      </c>
      <c r="AC29" s="20">
        <v>0</v>
      </c>
      <c r="AD29" s="20">
        <v>71</v>
      </c>
      <c r="AE29" s="20">
        <v>30</v>
      </c>
      <c r="AF29" s="20">
        <v>0</v>
      </c>
    </row>
    <row r="30" spans="2:32" ht="20.100000000000001" customHeight="1" thickBot="1" x14ac:dyDescent="0.25">
      <c r="B30" s="5" t="s">
        <v>37</v>
      </c>
      <c r="C30" s="20">
        <v>222</v>
      </c>
      <c r="D30" s="20">
        <v>0</v>
      </c>
      <c r="E30" s="20">
        <v>133</v>
      </c>
      <c r="F30" s="20">
        <v>89</v>
      </c>
      <c r="G30" s="20">
        <v>0</v>
      </c>
      <c r="H30" s="20">
        <v>10</v>
      </c>
      <c r="I30" s="20">
        <v>0</v>
      </c>
      <c r="J30" s="20">
        <v>4</v>
      </c>
      <c r="K30" s="20">
        <v>6</v>
      </c>
      <c r="L30" s="20">
        <v>0</v>
      </c>
      <c r="M30" s="20">
        <v>6</v>
      </c>
      <c r="N30" s="20">
        <v>0</v>
      </c>
      <c r="O30" s="20">
        <v>6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238</v>
      </c>
      <c r="AC30" s="20">
        <v>0</v>
      </c>
      <c r="AD30" s="20">
        <v>143</v>
      </c>
      <c r="AE30" s="20">
        <v>95</v>
      </c>
      <c r="AF30" s="20">
        <v>0</v>
      </c>
    </row>
    <row r="31" spans="2:32" ht="20.100000000000001" customHeight="1" thickBot="1" x14ac:dyDescent="0.25">
      <c r="B31" s="6" t="s">
        <v>38</v>
      </c>
      <c r="C31" s="21">
        <v>74</v>
      </c>
      <c r="D31" s="21">
        <v>0</v>
      </c>
      <c r="E31" s="21">
        <v>68</v>
      </c>
      <c r="F31" s="21">
        <v>6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74</v>
      </c>
      <c r="AC31" s="21">
        <v>0</v>
      </c>
      <c r="AD31" s="21">
        <v>68</v>
      </c>
      <c r="AE31" s="21">
        <v>6</v>
      </c>
      <c r="AF31" s="21">
        <v>0</v>
      </c>
    </row>
    <row r="32" spans="2:32" ht="20.100000000000001" customHeight="1" thickBot="1" x14ac:dyDescent="0.25">
      <c r="B32" s="7" t="s">
        <v>39</v>
      </c>
      <c r="C32" s="9">
        <f>SUM(C15:C31)</f>
        <v>9035</v>
      </c>
      <c r="D32" s="9">
        <f t="shared" ref="D32:AF32" si="0">SUM(D15:D31)</f>
        <v>27</v>
      </c>
      <c r="E32" s="9">
        <f t="shared" si="0"/>
        <v>6296</v>
      </c>
      <c r="F32" s="9">
        <f t="shared" si="0"/>
        <v>2712</v>
      </c>
      <c r="G32" s="9">
        <f t="shared" si="0"/>
        <v>0</v>
      </c>
      <c r="H32" s="9">
        <f t="shared" si="0"/>
        <v>38</v>
      </c>
      <c r="I32" s="9">
        <f t="shared" si="0"/>
        <v>0</v>
      </c>
      <c r="J32" s="9">
        <f t="shared" si="0"/>
        <v>24</v>
      </c>
      <c r="K32" s="9">
        <f t="shared" si="0"/>
        <v>14</v>
      </c>
      <c r="L32" s="9">
        <f t="shared" si="0"/>
        <v>0</v>
      </c>
      <c r="M32" s="9">
        <f t="shared" si="0"/>
        <v>465</v>
      </c>
      <c r="N32" s="9">
        <f t="shared" si="0"/>
        <v>0</v>
      </c>
      <c r="O32" s="9">
        <f t="shared" si="0"/>
        <v>437</v>
      </c>
      <c r="P32" s="9">
        <f t="shared" si="0"/>
        <v>28</v>
      </c>
      <c r="Q32" s="9">
        <f t="shared" si="0"/>
        <v>0</v>
      </c>
      <c r="R32" s="9">
        <f t="shared" si="0"/>
        <v>113</v>
      </c>
      <c r="S32" s="9">
        <f t="shared" si="0"/>
        <v>0</v>
      </c>
      <c r="T32" s="9">
        <f t="shared" si="0"/>
        <v>112</v>
      </c>
      <c r="U32" s="9">
        <f t="shared" si="0"/>
        <v>1</v>
      </c>
      <c r="V32" s="9">
        <f t="shared" si="0"/>
        <v>0</v>
      </c>
      <c r="W32" s="9">
        <f t="shared" si="0"/>
        <v>0</v>
      </c>
      <c r="X32" s="9">
        <f t="shared" si="0"/>
        <v>0</v>
      </c>
      <c r="Y32" s="9">
        <f t="shared" si="0"/>
        <v>0</v>
      </c>
      <c r="Z32" s="9">
        <f t="shared" si="0"/>
        <v>0</v>
      </c>
      <c r="AA32" s="9">
        <f t="shared" si="0"/>
        <v>0</v>
      </c>
      <c r="AB32" s="9">
        <f t="shared" si="0"/>
        <v>9651</v>
      </c>
      <c r="AC32" s="9">
        <f t="shared" si="0"/>
        <v>27</v>
      </c>
      <c r="AD32" s="9">
        <f t="shared" si="0"/>
        <v>6869</v>
      </c>
      <c r="AE32" s="9">
        <f t="shared" si="0"/>
        <v>2755</v>
      </c>
      <c r="AF32" s="9">
        <f t="shared" si="0"/>
        <v>0</v>
      </c>
    </row>
    <row r="33" spans="3:32" x14ac:dyDescent="0.2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5"/>
      <c r="C12" s="87" t="s">
        <v>77</v>
      </c>
      <c r="D12" s="87"/>
      <c r="E12" s="87"/>
      <c r="F12" s="87"/>
      <c r="G12" s="87"/>
      <c r="H12" s="87" t="s">
        <v>141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2:22" ht="25.5" customHeight="1" x14ac:dyDescent="0.2">
      <c r="B13" s="25"/>
      <c r="C13" s="87"/>
      <c r="D13" s="87"/>
      <c r="E13" s="87"/>
      <c r="F13" s="87"/>
      <c r="G13" s="87"/>
      <c r="H13" s="87" t="s">
        <v>143</v>
      </c>
      <c r="I13" s="87"/>
      <c r="J13" s="87"/>
      <c r="K13" s="87"/>
      <c r="L13" s="89"/>
      <c r="M13" s="87" t="s">
        <v>144</v>
      </c>
      <c r="N13" s="87"/>
      <c r="O13" s="87"/>
      <c r="P13" s="87"/>
      <c r="Q13" s="89"/>
      <c r="R13" s="87" t="s">
        <v>145</v>
      </c>
      <c r="S13" s="87"/>
      <c r="T13" s="87"/>
      <c r="U13" s="87"/>
      <c r="V13" s="89"/>
    </row>
    <row r="14" spans="2:22" ht="45" customHeight="1" x14ac:dyDescent="0.2">
      <c r="B14" s="25"/>
      <c r="C14" s="58" t="s">
        <v>136</v>
      </c>
      <c r="D14" s="58" t="s">
        <v>137</v>
      </c>
      <c r="E14" s="58" t="s">
        <v>146</v>
      </c>
      <c r="F14" s="58" t="s">
        <v>147</v>
      </c>
      <c r="G14" s="58" t="s">
        <v>140</v>
      </c>
      <c r="H14" s="58" t="s">
        <v>136</v>
      </c>
      <c r="I14" s="58" t="s">
        <v>137</v>
      </c>
      <c r="J14" s="58" t="s">
        <v>146</v>
      </c>
      <c r="K14" s="58" t="s">
        <v>147</v>
      </c>
      <c r="L14" s="58" t="s">
        <v>140</v>
      </c>
      <c r="M14" s="58" t="s">
        <v>136</v>
      </c>
      <c r="N14" s="58" t="s">
        <v>137</v>
      </c>
      <c r="O14" s="58" t="s">
        <v>146</v>
      </c>
      <c r="P14" s="58" t="s">
        <v>147</v>
      </c>
      <c r="Q14" s="58" t="s">
        <v>140</v>
      </c>
      <c r="R14" s="58" t="s">
        <v>136</v>
      </c>
      <c r="S14" s="58" t="s">
        <v>137</v>
      </c>
      <c r="T14" s="58" t="s">
        <v>146</v>
      </c>
      <c r="U14" s="58" t="s">
        <v>147</v>
      </c>
      <c r="V14" s="58" t="s">
        <v>140</v>
      </c>
    </row>
    <row r="15" spans="2:22" ht="20.100000000000001" customHeight="1" thickBot="1" x14ac:dyDescent="0.25">
      <c r="B15" s="3" t="s">
        <v>22</v>
      </c>
      <c r="C15" s="31">
        <f>IF('Órdenes según Instancia'!C15=0,"-",IF('Órdenes según Instancia'!AB15=0,"-",('Órdenes según Instancia'!C15/'Órdenes según Instancia'!AB15)))</f>
        <v>0.91323529411764703</v>
      </c>
      <c r="D15" s="31">
        <f>IF('Órdenes según Instancia'!H15=0,"-",IF('Órdenes según Instancia'!AB15=0,"-",('Órdenes según Instancia'!H15/'Órdenes según Instancia'!AB15)))</f>
        <v>2.4509803921568627E-3</v>
      </c>
      <c r="E15" s="31">
        <f>IF('Órdenes según Instancia'!M15=0,"-",IF('Órdenes según Instancia'!AB15=0,"-",('Órdenes según Instancia'!M15/'Órdenes según Instancia'!AB15)))</f>
        <v>6.9117647058823534E-2</v>
      </c>
      <c r="F15" s="31">
        <f>IF('Órdenes según Instancia'!R15=0,"-",IF('Órdenes según Instancia'!AB15=0,"-",('Órdenes según Instancia'!R15/'Órdenes según Instancia'!AB15)))</f>
        <v>1.5196078431372549E-2</v>
      </c>
      <c r="G15" s="31" t="str">
        <f>IF('Órdenes según Instancia'!W15=0,"-",IF('Órdenes según Instancia'!AB15=0,"-",('Órdenes según Instancia'!W15/'Órdenes según Instancia'!AB15)))</f>
        <v>-</v>
      </c>
      <c r="H15" s="31">
        <f>IF('Órdenes según Instancia'!D15=0,"-",IF('Órdenes según Instancia'!AC15=0,"-",('Órdenes según Instancia'!D15/'Órdenes según Instancia'!AC15)))</f>
        <v>1</v>
      </c>
      <c r="I15" s="31" t="str">
        <f>IF('Órdenes según Instancia'!I15=0,"-",IF('Órdenes según Instancia'!AC15=0,"-",('Órdenes según Instancia'!I15/'Órdenes según Instancia'!AC15)))</f>
        <v>-</v>
      </c>
      <c r="J15" s="31" t="str">
        <f>IF('Órdenes según Instancia'!N15=0,"-",IF('Órdenes según Instancia'!AC15=0,"-",('Órdenes según Instancia'!N15/'Órdenes según Instancia'!AC15)))</f>
        <v>-</v>
      </c>
      <c r="K15" s="31" t="str">
        <f>IF('Órdenes según Instancia'!S15=0,"-",IF('Órdenes según Instancia'!AC15=0,"-",('Órdenes según Instancia'!S15/'Órdenes según Instancia'!AC15)))</f>
        <v>-</v>
      </c>
      <c r="L15" s="31" t="str">
        <f>IF('Órdenes según Instancia'!X15=0,"-",IF('Órdenes según Instancia'!AC15=0,"-",('Órdenes según Instancia'!X15/'Órdenes según Instancia'!AC15)))</f>
        <v>-</v>
      </c>
      <c r="M15" s="31">
        <f>IF('Órdenes según Instancia'!E15=0,"-",IF('Órdenes según Instancia'!AD15=0,"-",('Órdenes según Instancia'!E15/'Órdenes según Instancia'!AD15)))</f>
        <v>0.8910769230769231</v>
      </c>
      <c r="N15" s="31">
        <f>IF('Órdenes según Instancia'!J15=0,"-",IF('Órdenes según Instancia'!AD15=0,"-",('Órdenes según Instancia'!J15/'Órdenes según Instancia'!AD15)))</f>
        <v>3.0769230769230769E-3</v>
      </c>
      <c r="O15" s="31">
        <f>IF('Órdenes según Instancia'!O15=0,"-",IF('Órdenes según Instancia'!AD15=0,"-",('Órdenes según Instancia'!O15/'Órdenes según Instancia'!AD15)))</f>
        <v>8.6769230769230765E-2</v>
      </c>
      <c r="P15" s="31">
        <f>IF('Órdenes según Instancia'!T15=0,"-",IF('Órdenes según Instancia'!AD15=0,"-",('Órdenes según Instancia'!T15/'Órdenes según Instancia'!AD15)))</f>
        <v>1.9076923076923078E-2</v>
      </c>
      <c r="Q15" s="31" t="str">
        <f>IF('Órdenes según Instancia'!Y15=0,"-",IF('Órdenes según Instancia'!AD15=0,"-",('Órdenes según Instancia'!Y15/'Órdenes según Instancia'!AD15)))</f>
        <v>-</v>
      </c>
      <c r="R15" s="31">
        <f>IF('Órdenes según Instancia'!F15=0,"-",IF('Órdenes según Instancia'!AE15=0,"-",('Órdenes según Instancia'!F15/'Órdenes según Instancia'!AE15)))</f>
        <v>1</v>
      </c>
      <c r="S15" s="31" t="str">
        <f>IF('Órdenes según Instancia'!K15=0,"-",IF('Órdenes según Instancia'!AE15=0,"-",('Órdenes según Instancia'!K15/'Órdenes según Instancia'!AE15)))</f>
        <v>-</v>
      </c>
      <c r="T15" s="31" t="str">
        <f>IF('Órdenes según Instancia'!P15=0,"-",IF('Órdenes según Instancia'!AE15=0,"-",('Órdenes según Instancia'!P15/'Órdenes según Instancia'!AE15)))</f>
        <v>-</v>
      </c>
      <c r="U15" s="31" t="str">
        <f>IF('Órdenes según Instancia'!U15=0,"-",IF('Órdenes según Instancia'!AE15=0,"-",('Órdenes según Instancia'!U15/('Órdenes según Instancia'!AE15))))</f>
        <v>-</v>
      </c>
      <c r="V15" s="31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23</v>
      </c>
      <c r="C16" s="29">
        <f>IF('Órdenes según Instancia'!C16=0,"-",IF('Órdenes según Instancia'!AB16=0,"-",('Órdenes según Instancia'!C16/'Órdenes según Instancia'!AB16)))</f>
        <v>0.89029535864978904</v>
      </c>
      <c r="D16" s="29" t="str">
        <f>IF('Órdenes según Instancia'!H16=0,"-",IF('Órdenes según Instancia'!AB16=0,"-",('Órdenes según Instancia'!H16/'Órdenes según Instancia'!AB16)))</f>
        <v>-</v>
      </c>
      <c r="E16" s="29">
        <f>IF('Órdenes según Instancia'!M16=0,"-",IF('Órdenes según Instancia'!AB16=0,"-",('Órdenes según Instancia'!M16/'Órdenes según Instancia'!AB16)))</f>
        <v>8.0168776371308023E-2</v>
      </c>
      <c r="F16" s="29">
        <f>IF('Órdenes según Instancia'!R16=0,"-",IF('Órdenes según Instancia'!AB16=0,"-",('Órdenes según Instancia'!R16/'Órdenes según Instancia'!AB16)))</f>
        <v>2.9535864978902954E-2</v>
      </c>
      <c r="G16" s="29" t="str">
        <f>IF('Órdenes según Instancia'!W16=0,"-",IF('Órdenes según Instancia'!AB16=0,"-",('Órdenes según Instancia'!W16/'Órdenes según Instancia'!AB16)))</f>
        <v>-</v>
      </c>
      <c r="H16" s="29" t="str">
        <f>IF('Órdenes según Instancia'!D16=0,"-",IF('Órdenes según Instancia'!AC16=0,"-",('Órdenes según Instancia'!D16/'Órdenes según Instancia'!AC16)))</f>
        <v>-</v>
      </c>
      <c r="I16" s="29" t="str">
        <f>IF('Órdenes según Instancia'!I16=0,"-",IF('Órdenes según Instancia'!AC16=0,"-",('Órdenes según Instancia'!I16/'Órdenes según Instancia'!AC16)))</f>
        <v>-</v>
      </c>
      <c r="J16" s="29" t="str">
        <f>IF('Órdenes según Instancia'!N16=0,"-",IF('Órdenes según Instancia'!AC16=0,"-",('Órdenes según Instancia'!N16/'Órdenes según Instancia'!AC16)))</f>
        <v>-</v>
      </c>
      <c r="K16" s="29" t="str">
        <f>IF('Órdenes según Instancia'!S16=0,"-",IF('Órdenes según Instancia'!AC16=0,"-",('Órdenes según Instancia'!S16/'Órdenes según Instancia'!AC16)))</f>
        <v>-</v>
      </c>
      <c r="L16" s="29" t="str">
        <f>IF('Órdenes según Instancia'!X16=0,"-",IF('Órdenes según Instancia'!AC16=0,"-",('Órdenes según Instancia'!X16/'Órdenes según Instancia'!AC16)))</f>
        <v>-</v>
      </c>
      <c r="M16" s="29">
        <f>IF('Órdenes según Instancia'!E16=0,"-",IF('Órdenes según Instancia'!AD16=0,"-",('Órdenes según Instancia'!E16/'Órdenes según Instancia'!AD16)))</f>
        <v>0.87559808612440193</v>
      </c>
      <c r="N16" s="29" t="str">
        <f>IF('Órdenes según Instancia'!J16=0,"-",IF('Órdenes según Instancia'!AD16=0,"-",('Órdenes según Instancia'!J16/'Órdenes según Instancia'!AD16)))</f>
        <v>-</v>
      </c>
      <c r="O16" s="29">
        <f>IF('Órdenes según Instancia'!O16=0,"-",IF('Órdenes según Instancia'!AD16=0,"-",('Órdenes según Instancia'!O16/'Órdenes según Instancia'!AD16)))</f>
        <v>9.0909090909090912E-2</v>
      </c>
      <c r="P16" s="29">
        <f>IF('Órdenes según Instancia'!T16=0,"-",IF('Órdenes según Instancia'!AD16=0,"-",('Órdenes según Instancia'!T16/'Órdenes según Instancia'!AD16)))</f>
        <v>3.3492822966507178E-2</v>
      </c>
      <c r="Q16" s="29" t="str">
        <f>IF('Órdenes según Instancia'!Y16=0,"-",IF('Órdenes según Instancia'!AD16=0,"-",('Órdenes según Instancia'!Y16/'Órdenes según Instancia'!AD16)))</f>
        <v>-</v>
      </c>
      <c r="R16" s="29">
        <f>IF('Órdenes según Instancia'!F16=0,"-",IF('Órdenes según Instancia'!AE16=0,"-",('Órdenes según Instancia'!F16/'Órdenes según Instancia'!AE16)))</f>
        <v>1</v>
      </c>
      <c r="S16" s="29" t="str">
        <f>IF('Órdenes según Instancia'!K16=0,"-",IF('Órdenes según Instancia'!AE16=0,"-",('Órdenes según Instancia'!K16/'Órdenes según Instancia'!AE16)))</f>
        <v>-</v>
      </c>
      <c r="T16" s="29" t="str">
        <f>IF('Órdenes según Instancia'!P16=0,"-",IF('Órdenes según Instancia'!AE16=0,"-",('Órdenes según Instancia'!P16/'Órdenes según Instancia'!AE16)))</f>
        <v>-</v>
      </c>
      <c r="U16" s="29" t="str">
        <f>IF('Órdenes según Instancia'!U16=0,"-",IF('Órdenes según Instancia'!AE16=0,"-",('Órdenes según Instancia'!U16/('Órdenes según Instancia'!AE16))))</f>
        <v>-</v>
      </c>
      <c r="V16" s="29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24</v>
      </c>
      <c r="C17" s="29">
        <f>IF('Órdenes según Instancia'!C17=0,"-",IF('Órdenes según Instancia'!AB17=0,"-",('Órdenes según Instancia'!C17/'Órdenes según Instancia'!AB17)))</f>
        <v>0.97499999999999998</v>
      </c>
      <c r="D17" s="29" t="str">
        <f>IF('Órdenes según Instancia'!H17=0,"-",IF('Órdenes según Instancia'!AB17=0,"-",('Órdenes según Instancia'!H17/'Órdenes según Instancia'!AB17)))</f>
        <v>-</v>
      </c>
      <c r="E17" s="29">
        <f>IF('Órdenes según Instancia'!M17=0,"-",IF('Órdenes según Instancia'!AB17=0,"-",('Órdenes según Instancia'!M17/'Órdenes según Instancia'!AB17)))</f>
        <v>2.5000000000000001E-2</v>
      </c>
      <c r="F17" s="29" t="str">
        <f>IF('Órdenes según Instancia'!R17=0,"-",IF('Órdenes según Instancia'!AB17=0,"-",('Órdenes según Instancia'!R17/'Órdenes según Instancia'!AB17)))</f>
        <v>-</v>
      </c>
      <c r="G17" s="29" t="str">
        <f>IF('Órdenes según Instancia'!W17=0,"-",IF('Órdenes según Instancia'!AB17=0,"-",('Órdenes según Instancia'!W17/'Órdenes según Instancia'!AB17)))</f>
        <v>-</v>
      </c>
      <c r="H17" s="29">
        <f>IF('Órdenes según Instancia'!D17=0,"-",IF('Órdenes según Instancia'!AC17=0,"-",('Órdenes según Instancia'!D17/'Órdenes según Instancia'!AC17)))</f>
        <v>1</v>
      </c>
      <c r="I17" s="29" t="str">
        <f>IF('Órdenes según Instancia'!I17=0,"-",IF('Órdenes según Instancia'!AC17=0,"-",('Órdenes según Instancia'!I17/'Órdenes según Instancia'!AC17)))</f>
        <v>-</v>
      </c>
      <c r="J17" s="29" t="str">
        <f>IF('Órdenes según Instancia'!N17=0,"-",IF('Órdenes según Instancia'!AC17=0,"-",('Órdenes según Instancia'!N17/'Órdenes según Instancia'!AC17)))</f>
        <v>-</v>
      </c>
      <c r="K17" s="29" t="str">
        <f>IF('Órdenes según Instancia'!S17=0,"-",IF('Órdenes según Instancia'!AC17=0,"-",('Órdenes según Instancia'!S17/'Órdenes según Instancia'!AC17)))</f>
        <v>-</v>
      </c>
      <c r="L17" s="29" t="str">
        <f>IF('Órdenes según Instancia'!X17=0,"-",IF('Órdenes según Instancia'!AC17=0,"-",('Órdenes según Instancia'!X17/'Órdenes según Instancia'!AC17)))</f>
        <v>-</v>
      </c>
      <c r="M17" s="29">
        <f>IF('Órdenes según Instancia'!E17=0,"-",IF('Órdenes según Instancia'!AD17=0,"-",('Órdenes según Instancia'!E17/'Órdenes según Instancia'!AD17)))</f>
        <v>0.96799999999999997</v>
      </c>
      <c r="N17" s="29" t="str">
        <f>IF('Órdenes según Instancia'!J17=0,"-",IF('Órdenes según Instancia'!AD17=0,"-",('Órdenes según Instancia'!J17/'Órdenes según Instancia'!AD17)))</f>
        <v>-</v>
      </c>
      <c r="O17" s="29">
        <f>IF('Órdenes según Instancia'!O17=0,"-",IF('Órdenes según Instancia'!AD17=0,"-",('Órdenes según Instancia'!O17/'Órdenes según Instancia'!AD17)))</f>
        <v>3.2000000000000001E-2</v>
      </c>
      <c r="P17" s="29" t="str">
        <f>IF('Órdenes según Instancia'!T17=0,"-",IF('Órdenes según Instancia'!AD17=0,"-",('Órdenes según Instancia'!T17/'Órdenes según Instancia'!AD17)))</f>
        <v>-</v>
      </c>
      <c r="Q17" s="29" t="str">
        <f>IF('Órdenes según Instancia'!Y17=0,"-",IF('Órdenes según Instancia'!AD17=0,"-",('Órdenes según Instancia'!Y17/'Órdenes según Instancia'!AD17)))</f>
        <v>-</v>
      </c>
      <c r="R17" s="29">
        <f>IF('Órdenes según Instancia'!F17=0,"-",IF('Órdenes según Instancia'!AE17=0,"-",('Órdenes según Instancia'!F17/'Órdenes según Instancia'!AE17)))</f>
        <v>1</v>
      </c>
      <c r="S17" s="29" t="str">
        <f>IF('Órdenes según Instancia'!K17=0,"-",IF('Órdenes según Instancia'!AE17=0,"-",('Órdenes según Instancia'!K17/'Órdenes según Instancia'!AE17)))</f>
        <v>-</v>
      </c>
      <c r="T17" s="29" t="str">
        <f>IF('Órdenes según Instancia'!P17=0,"-",IF('Órdenes según Instancia'!AE17=0,"-",('Órdenes según Instancia'!P17/'Órdenes según Instancia'!AE17)))</f>
        <v>-</v>
      </c>
      <c r="U17" s="29" t="str">
        <f>IF('Órdenes según Instancia'!U17=0,"-",IF('Órdenes según Instancia'!AE17=0,"-",('Órdenes según Instancia'!U17/('Órdenes según Instancia'!AE17))))</f>
        <v>-</v>
      </c>
      <c r="V17" s="29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25</v>
      </c>
      <c r="C18" s="29">
        <f>IF('Órdenes según Instancia'!C18=0,"-",IF('Órdenes según Instancia'!AB18=0,"-",('Órdenes según Instancia'!C18/'Órdenes según Instancia'!AB18)))</f>
        <v>0.97747747747747749</v>
      </c>
      <c r="D18" s="29" t="str">
        <f>IF('Órdenes según Instancia'!H18=0,"-",IF('Órdenes según Instancia'!AB18=0,"-",('Órdenes según Instancia'!H18/'Órdenes según Instancia'!AB18)))</f>
        <v>-</v>
      </c>
      <c r="E18" s="29">
        <f>IF('Órdenes según Instancia'!M18=0,"-",IF('Órdenes según Instancia'!AB18=0,"-",('Órdenes según Instancia'!M18/'Órdenes según Instancia'!AB18)))</f>
        <v>1.8018018018018018E-2</v>
      </c>
      <c r="F18" s="29">
        <f>IF('Órdenes según Instancia'!R18=0,"-",IF('Órdenes según Instancia'!AB18=0,"-",('Órdenes según Instancia'!R18/'Órdenes según Instancia'!AB18)))</f>
        <v>4.5045045045045045E-3</v>
      </c>
      <c r="G18" s="29" t="str">
        <f>IF('Órdenes según Instancia'!W18=0,"-",IF('Órdenes según Instancia'!AB18=0,"-",('Órdenes según Instancia'!W18/'Órdenes según Instancia'!AB18)))</f>
        <v>-</v>
      </c>
      <c r="H18" s="29" t="str">
        <f>IF('Órdenes según Instancia'!D18=0,"-",IF('Órdenes según Instancia'!AC18=0,"-",('Órdenes según Instancia'!D18/'Órdenes según Instancia'!AC18)))</f>
        <v>-</v>
      </c>
      <c r="I18" s="29" t="str">
        <f>IF('Órdenes según Instancia'!I18=0,"-",IF('Órdenes según Instancia'!AC18=0,"-",('Órdenes según Instancia'!I18/'Órdenes según Instancia'!AC18)))</f>
        <v>-</v>
      </c>
      <c r="J18" s="29" t="str">
        <f>IF('Órdenes según Instancia'!N18=0,"-",IF('Órdenes según Instancia'!AC18=0,"-",('Órdenes según Instancia'!N18/'Órdenes según Instancia'!AC18)))</f>
        <v>-</v>
      </c>
      <c r="K18" s="29" t="str">
        <f>IF('Órdenes según Instancia'!S18=0,"-",IF('Órdenes según Instancia'!AC18=0,"-",('Órdenes según Instancia'!S18/'Órdenes según Instancia'!AC18)))</f>
        <v>-</v>
      </c>
      <c r="L18" s="29" t="str">
        <f>IF('Órdenes según Instancia'!X18=0,"-",IF('Órdenes según Instancia'!AC18=0,"-",('Órdenes según Instancia'!X18/'Órdenes según Instancia'!AC18)))</f>
        <v>-</v>
      </c>
      <c r="M18" s="29">
        <f>IF('Órdenes según Instancia'!E18=0,"-",IF('Órdenes según Instancia'!AD18=0,"-",('Órdenes según Instancia'!E18/'Órdenes según Instancia'!AD18)))</f>
        <v>0.97701149425287359</v>
      </c>
      <c r="N18" s="29" t="str">
        <f>IF('Órdenes según Instancia'!J18=0,"-",IF('Órdenes según Instancia'!AD18=0,"-",('Órdenes según Instancia'!J18/'Órdenes según Instancia'!AD18)))</f>
        <v>-</v>
      </c>
      <c r="O18" s="29">
        <f>IF('Órdenes según Instancia'!O18=0,"-",IF('Órdenes según Instancia'!AD18=0,"-",('Órdenes según Instancia'!O18/'Órdenes según Instancia'!AD18)))</f>
        <v>2.2988505747126436E-2</v>
      </c>
      <c r="P18" s="29" t="str">
        <f>IF('Órdenes según Instancia'!T18=0,"-",IF('Órdenes según Instancia'!AD18=0,"-",('Órdenes según Instancia'!T18/'Órdenes según Instancia'!AD18)))</f>
        <v>-</v>
      </c>
      <c r="Q18" s="29" t="str">
        <f>IF('Órdenes según Instancia'!Y18=0,"-",IF('Órdenes según Instancia'!AD18=0,"-",('Órdenes según Instancia'!Y18/'Órdenes según Instancia'!AD18)))</f>
        <v>-</v>
      </c>
      <c r="R18" s="29">
        <f>IF('Órdenes según Instancia'!F18=0,"-",IF('Órdenes según Instancia'!AE18=0,"-",('Órdenes según Instancia'!F18/'Órdenes según Instancia'!AE18)))</f>
        <v>0.97916666666666663</v>
      </c>
      <c r="S18" s="29" t="str">
        <f>IF('Órdenes según Instancia'!K18=0,"-",IF('Órdenes según Instancia'!AE18=0,"-",('Órdenes según Instancia'!K18/'Órdenes según Instancia'!AE18)))</f>
        <v>-</v>
      </c>
      <c r="T18" s="29" t="str">
        <f>IF('Órdenes según Instancia'!P18=0,"-",IF('Órdenes según Instancia'!AE18=0,"-",('Órdenes según Instancia'!P18/'Órdenes según Instancia'!AE18)))</f>
        <v>-</v>
      </c>
      <c r="U18" s="29">
        <f>IF('Órdenes según Instancia'!U18=0,"-",IF('Órdenes según Instancia'!AE18=0,"-",('Órdenes según Instancia'!U18/('Órdenes según Instancia'!AE18))))</f>
        <v>2.0833333333333332E-2</v>
      </c>
      <c r="V18" s="29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26</v>
      </c>
      <c r="C19" s="29">
        <f>IF('Órdenes según Instancia'!C19=0,"-",IF('Órdenes según Instancia'!AB19=0,"-",('Órdenes según Instancia'!C19/'Órdenes según Instancia'!AB19)))</f>
        <v>0.81963927855711427</v>
      </c>
      <c r="D19" s="29">
        <f>IF('Órdenes según Instancia'!H19=0,"-",IF('Órdenes según Instancia'!AB19=0,"-",('Órdenes según Instancia'!H19/'Órdenes según Instancia'!AB19)))</f>
        <v>2.004008016032064E-3</v>
      </c>
      <c r="E19" s="29">
        <f>IF('Órdenes según Instancia'!M19=0,"-",IF('Órdenes según Instancia'!AB19=0,"-",('Órdenes según Instancia'!M19/'Órdenes según Instancia'!AB19)))</f>
        <v>9.2184368737474945E-2</v>
      </c>
      <c r="F19" s="29">
        <f>IF('Órdenes según Instancia'!R19=0,"-",IF('Órdenes según Instancia'!AB19=0,"-",('Órdenes según Instancia'!R19/'Órdenes según Instancia'!AB19)))</f>
        <v>8.617234468937876E-2</v>
      </c>
      <c r="G19" s="29" t="str">
        <f>IF('Órdenes según Instancia'!W19=0,"-",IF('Órdenes según Instancia'!AB19=0,"-",('Órdenes según Instancia'!W19/'Órdenes según Instancia'!AB19)))</f>
        <v>-</v>
      </c>
      <c r="H19" s="29">
        <f>IF('Órdenes según Instancia'!D19=0,"-",IF('Órdenes según Instancia'!AC19=0,"-",('Órdenes según Instancia'!D19/'Órdenes según Instancia'!AC19)))</f>
        <v>1</v>
      </c>
      <c r="I19" s="29" t="str">
        <f>IF('Órdenes según Instancia'!I19=0,"-",IF('Órdenes según Instancia'!AC19=0,"-",('Órdenes según Instancia'!I19/'Órdenes según Instancia'!AC19)))</f>
        <v>-</v>
      </c>
      <c r="J19" s="29" t="str">
        <f>IF('Órdenes según Instancia'!N19=0,"-",IF('Órdenes según Instancia'!AC19=0,"-",('Órdenes según Instancia'!N19/'Órdenes según Instancia'!AC19)))</f>
        <v>-</v>
      </c>
      <c r="K19" s="29" t="str">
        <f>IF('Órdenes según Instancia'!S19=0,"-",IF('Órdenes según Instancia'!AC19=0,"-",('Órdenes según Instancia'!S19/'Órdenes según Instancia'!AC19)))</f>
        <v>-</v>
      </c>
      <c r="L19" s="29" t="str">
        <f>IF('Órdenes según Instancia'!X19=0,"-",IF('Órdenes según Instancia'!AC19=0,"-",('Órdenes según Instancia'!X19/'Órdenes según Instancia'!AC19)))</f>
        <v>-</v>
      </c>
      <c r="M19" s="29">
        <f>IF('Órdenes según Instancia'!E19=0,"-",IF('Órdenes según Instancia'!AD19=0,"-",('Órdenes según Instancia'!E19/'Órdenes según Instancia'!AD19)))</f>
        <v>0.78398058252427183</v>
      </c>
      <c r="N19" s="29">
        <f>IF('Órdenes según Instancia'!J19=0,"-",IF('Órdenes según Instancia'!AD19=0,"-",('Órdenes según Instancia'!J19/'Órdenes según Instancia'!AD19)))</f>
        <v>2.4271844660194173E-3</v>
      </c>
      <c r="O19" s="29">
        <f>IF('Órdenes según Instancia'!O19=0,"-",IF('Órdenes según Instancia'!AD19=0,"-",('Órdenes según Instancia'!O19/'Órdenes según Instancia'!AD19)))</f>
        <v>0.10922330097087378</v>
      </c>
      <c r="P19" s="29">
        <f>IF('Órdenes según Instancia'!T19=0,"-",IF('Órdenes según Instancia'!AD19=0,"-",('Órdenes según Instancia'!T19/'Órdenes según Instancia'!AD19)))</f>
        <v>0.10436893203883495</v>
      </c>
      <c r="Q19" s="29" t="str">
        <f>IF('Órdenes según Instancia'!Y19=0,"-",IF('Órdenes según Instancia'!AD19=0,"-",('Órdenes según Instancia'!Y19/'Órdenes según Instancia'!AD19)))</f>
        <v>-</v>
      </c>
      <c r="R19" s="29">
        <f>IF('Órdenes según Instancia'!F19=0,"-",IF('Órdenes según Instancia'!AE19=0,"-",('Órdenes según Instancia'!F19/'Órdenes según Instancia'!AE19)))</f>
        <v>0.98765432098765427</v>
      </c>
      <c r="S19" s="29" t="str">
        <f>IF('Órdenes según Instancia'!K19=0,"-",IF('Órdenes según Instancia'!AE19=0,"-",('Órdenes según Instancia'!K19/'Órdenes según Instancia'!AE19)))</f>
        <v>-</v>
      </c>
      <c r="T19" s="29">
        <f>IF('Órdenes según Instancia'!P19=0,"-",IF('Órdenes según Instancia'!AE19=0,"-",('Órdenes según Instancia'!P19/'Órdenes según Instancia'!AE19)))</f>
        <v>1.2345679012345678E-2</v>
      </c>
      <c r="U19" s="29" t="str">
        <f>IF('Órdenes según Instancia'!U19=0,"-",IF('Órdenes según Instancia'!AE19=0,"-",('Órdenes según Instancia'!U19/('Órdenes según Instancia'!AE19))))</f>
        <v>-</v>
      </c>
      <c r="V19" s="29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27</v>
      </c>
      <c r="C20" s="29">
        <f>IF('Órdenes según Instancia'!C20=0,"-",IF('Órdenes según Instancia'!AB20=0,"-",('Órdenes según Instancia'!C20/'Órdenes según Instancia'!AB20)))</f>
        <v>0.97413793103448276</v>
      </c>
      <c r="D20" s="29" t="str">
        <f>IF('Órdenes según Instancia'!H20=0,"-",IF('Órdenes según Instancia'!AB20=0,"-",('Órdenes según Instancia'!H20/'Órdenes según Instancia'!AB20)))</f>
        <v>-</v>
      </c>
      <c r="E20" s="29">
        <f>IF('Órdenes según Instancia'!M20=0,"-",IF('Órdenes según Instancia'!AB20=0,"-",('Órdenes según Instancia'!M20/'Órdenes según Instancia'!AB20)))</f>
        <v>1.7241379310344827E-2</v>
      </c>
      <c r="F20" s="29">
        <f>IF('Órdenes según Instancia'!R20=0,"-",IF('Órdenes según Instancia'!AB20=0,"-",('Órdenes según Instancia'!R20/'Órdenes según Instancia'!AB20)))</f>
        <v>8.6206896551724137E-3</v>
      </c>
      <c r="G20" s="29" t="str">
        <f>IF('Órdenes según Instancia'!W20=0,"-",IF('Órdenes según Instancia'!AB20=0,"-",('Órdenes según Instancia'!W20/'Órdenes según Instancia'!AB20)))</f>
        <v>-</v>
      </c>
      <c r="H20" s="29" t="str">
        <f>IF('Órdenes según Instancia'!D20=0,"-",IF('Órdenes según Instancia'!AC20=0,"-",('Órdenes según Instancia'!D20/'Órdenes según Instancia'!AC20)))</f>
        <v>-</v>
      </c>
      <c r="I20" s="29" t="str">
        <f>IF('Órdenes según Instancia'!I20=0,"-",IF('Órdenes según Instancia'!AC20=0,"-",('Órdenes según Instancia'!I20/'Órdenes según Instancia'!AC20)))</f>
        <v>-</v>
      </c>
      <c r="J20" s="29" t="str">
        <f>IF('Órdenes según Instancia'!N20=0,"-",IF('Órdenes según Instancia'!AC20=0,"-",('Órdenes según Instancia'!N20/'Órdenes según Instancia'!AC20)))</f>
        <v>-</v>
      </c>
      <c r="K20" s="29" t="str">
        <f>IF('Órdenes según Instancia'!S20=0,"-",IF('Órdenes según Instancia'!AC20=0,"-",('Órdenes según Instancia'!S20/'Órdenes según Instancia'!AC20)))</f>
        <v>-</v>
      </c>
      <c r="L20" s="29" t="str">
        <f>IF('Órdenes según Instancia'!X20=0,"-",IF('Órdenes según Instancia'!AC20=0,"-",('Órdenes según Instancia'!X20/'Órdenes según Instancia'!AC20)))</f>
        <v>-</v>
      </c>
      <c r="M20" s="29">
        <f>IF('Órdenes según Instancia'!E20=0,"-",IF('Órdenes según Instancia'!AD20=0,"-",('Órdenes según Instancia'!E20/'Órdenes según Instancia'!AD20)))</f>
        <v>0.97560975609756095</v>
      </c>
      <c r="N20" s="29" t="str">
        <f>IF('Órdenes según Instancia'!J20=0,"-",IF('Órdenes según Instancia'!AD20=0,"-",('Órdenes según Instancia'!J20/'Órdenes según Instancia'!AD20)))</f>
        <v>-</v>
      </c>
      <c r="O20" s="29">
        <f>IF('Órdenes según Instancia'!O20=0,"-",IF('Órdenes según Instancia'!AD20=0,"-",('Órdenes según Instancia'!O20/'Órdenes según Instancia'!AD20)))</f>
        <v>1.2195121951219513E-2</v>
      </c>
      <c r="P20" s="29">
        <f>IF('Órdenes según Instancia'!T20=0,"-",IF('Órdenes según Instancia'!AD20=0,"-",('Órdenes según Instancia'!T20/'Órdenes según Instancia'!AD20)))</f>
        <v>1.2195121951219513E-2</v>
      </c>
      <c r="Q20" s="29" t="str">
        <f>IF('Órdenes según Instancia'!Y20=0,"-",IF('Órdenes según Instancia'!AD20=0,"-",('Órdenes según Instancia'!Y20/'Órdenes según Instancia'!AD20)))</f>
        <v>-</v>
      </c>
      <c r="R20" s="29">
        <f>IF('Órdenes según Instancia'!F20=0,"-",IF('Órdenes según Instancia'!AE20=0,"-",('Órdenes según Instancia'!F20/'Órdenes según Instancia'!AE20)))</f>
        <v>0.97058823529411764</v>
      </c>
      <c r="S20" s="29" t="str">
        <f>IF('Órdenes según Instancia'!K20=0,"-",IF('Órdenes según Instancia'!AE20=0,"-",('Órdenes según Instancia'!K20/'Órdenes según Instancia'!AE20)))</f>
        <v>-</v>
      </c>
      <c r="T20" s="29">
        <f>IF('Órdenes según Instancia'!P20=0,"-",IF('Órdenes según Instancia'!AE20=0,"-",('Órdenes según Instancia'!P20/'Órdenes según Instancia'!AE20)))</f>
        <v>2.9411764705882353E-2</v>
      </c>
      <c r="U20" s="29" t="str">
        <f>IF('Órdenes según Instancia'!U20=0,"-",IF('Órdenes según Instancia'!AE20=0,"-",('Órdenes según Instancia'!U20/('Órdenes según Instancia'!AE20))))</f>
        <v>-</v>
      </c>
      <c r="V20" s="29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28</v>
      </c>
      <c r="C21" s="29">
        <f>IF('Órdenes según Instancia'!C21=0,"-",IF('Órdenes según Instancia'!AB21=0,"-",('Órdenes según Instancia'!C21/'Órdenes según Instancia'!AB21)))</f>
        <v>0.97290640394088668</v>
      </c>
      <c r="D21" s="29">
        <f>IF('Órdenes según Instancia'!H21=0,"-",IF('Órdenes según Instancia'!AB21=0,"-",('Órdenes según Instancia'!H21/'Órdenes según Instancia'!AB21)))</f>
        <v>2.4630541871921183E-3</v>
      </c>
      <c r="E21" s="29">
        <f>IF('Órdenes según Instancia'!M21=0,"-",IF('Órdenes según Instancia'!AB21=0,"-",('Órdenes según Instancia'!M21/'Órdenes según Instancia'!AB21)))</f>
        <v>2.4630541871921183E-2</v>
      </c>
      <c r="F21" s="29" t="str">
        <f>IF('Órdenes según Instancia'!R21=0,"-",IF('Órdenes según Instancia'!AB21=0,"-",('Órdenes según Instancia'!R21/'Órdenes según Instancia'!AB21)))</f>
        <v>-</v>
      </c>
      <c r="G21" s="29" t="str">
        <f>IF('Órdenes según Instancia'!W21=0,"-",IF('Órdenes según Instancia'!AB21=0,"-",('Órdenes según Instancia'!W21/'Órdenes según Instancia'!AB21)))</f>
        <v>-</v>
      </c>
      <c r="H21" s="29" t="str">
        <f>IF('Órdenes según Instancia'!D21=0,"-",IF('Órdenes según Instancia'!AC21=0,"-",('Órdenes según Instancia'!D21/'Órdenes según Instancia'!AC21)))</f>
        <v>-</v>
      </c>
      <c r="I21" s="29" t="str">
        <f>IF('Órdenes según Instancia'!I21=0,"-",IF('Órdenes según Instancia'!AC21=0,"-",('Órdenes según Instancia'!I21/'Órdenes según Instancia'!AC21)))</f>
        <v>-</v>
      </c>
      <c r="J21" s="29" t="str">
        <f>IF('Órdenes según Instancia'!N21=0,"-",IF('Órdenes según Instancia'!AC21=0,"-",('Órdenes según Instancia'!N21/'Órdenes según Instancia'!AC21)))</f>
        <v>-</v>
      </c>
      <c r="K21" s="29" t="str">
        <f>IF('Órdenes según Instancia'!S21=0,"-",IF('Órdenes según Instancia'!AC21=0,"-",('Órdenes según Instancia'!S21/'Órdenes según Instancia'!AC21)))</f>
        <v>-</v>
      </c>
      <c r="L21" s="29" t="str">
        <f>IF('Órdenes según Instancia'!X21=0,"-",IF('Órdenes según Instancia'!AC21=0,"-",('Órdenes según Instancia'!X21/'Órdenes según Instancia'!AC21)))</f>
        <v>-</v>
      </c>
      <c r="M21" s="29">
        <f>IF('Órdenes según Instancia'!E21=0,"-",IF('Órdenes según Instancia'!AD21=0,"-",('Órdenes según Instancia'!E21/'Órdenes según Instancia'!AD21)))</f>
        <v>0.96416938110749184</v>
      </c>
      <c r="N21" s="29">
        <f>IF('Órdenes según Instancia'!J21=0,"-",IF('Órdenes según Instancia'!AD21=0,"-",('Órdenes según Instancia'!J21/'Órdenes según Instancia'!AD21)))</f>
        <v>3.2573289902280132E-3</v>
      </c>
      <c r="O21" s="29">
        <f>IF('Órdenes según Instancia'!O21=0,"-",IF('Órdenes según Instancia'!AD21=0,"-",('Órdenes según Instancia'!O21/'Órdenes según Instancia'!AD21)))</f>
        <v>3.2573289902280131E-2</v>
      </c>
      <c r="P21" s="29" t="str">
        <f>IF('Órdenes según Instancia'!T21=0,"-",IF('Órdenes según Instancia'!AD21=0,"-",('Órdenes según Instancia'!T21/'Órdenes según Instancia'!AD21)))</f>
        <v>-</v>
      </c>
      <c r="Q21" s="29" t="str">
        <f>IF('Órdenes según Instancia'!Y21=0,"-",IF('Órdenes según Instancia'!AD21=0,"-",('Órdenes según Instancia'!Y21/'Órdenes según Instancia'!AD21)))</f>
        <v>-</v>
      </c>
      <c r="R21" s="29">
        <f>IF('Órdenes según Instancia'!F21=0,"-",IF('Órdenes según Instancia'!AE21=0,"-",('Órdenes según Instancia'!F21/'Órdenes según Instancia'!AE21)))</f>
        <v>1</v>
      </c>
      <c r="S21" s="29" t="str">
        <f>IF('Órdenes según Instancia'!K21=0,"-",IF('Órdenes según Instancia'!AE21=0,"-",('Órdenes según Instancia'!K21/'Órdenes según Instancia'!AE21)))</f>
        <v>-</v>
      </c>
      <c r="T21" s="29" t="str">
        <f>IF('Órdenes según Instancia'!P21=0,"-",IF('Órdenes según Instancia'!AE21=0,"-",('Órdenes según Instancia'!P21/'Órdenes según Instancia'!AE21)))</f>
        <v>-</v>
      </c>
      <c r="U21" s="29" t="str">
        <f>IF('Órdenes según Instancia'!U21=0,"-",IF('Órdenes según Instancia'!AE21=0,"-",('Órdenes según Instancia'!U21/('Órdenes según Instancia'!AE21))))</f>
        <v>-</v>
      </c>
      <c r="V21" s="29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29</v>
      </c>
      <c r="C22" s="29">
        <f>IF('Órdenes según Instancia'!C22=0,"-",IF('Órdenes según Instancia'!AB22=0,"-",('Órdenes según Instancia'!C22/'Órdenes según Instancia'!AB22)))</f>
        <v>0.9489559164733179</v>
      </c>
      <c r="D22" s="29">
        <f>IF('Órdenes según Instancia'!H22=0,"-",IF('Órdenes según Instancia'!AB22=0,"-",('Órdenes según Instancia'!H22/'Órdenes según Instancia'!AB22)))</f>
        <v>9.2807424593967514E-3</v>
      </c>
      <c r="E22" s="29">
        <f>IF('Órdenes según Instancia'!M22=0,"-",IF('Órdenes según Instancia'!AB22=0,"-",('Órdenes según Instancia'!M22/'Órdenes según Instancia'!AB22)))</f>
        <v>3.0162412993039442E-2</v>
      </c>
      <c r="F22" s="29">
        <f>IF('Órdenes según Instancia'!R22=0,"-",IF('Órdenes según Instancia'!AB22=0,"-",('Órdenes según Instancia'!R22/'Órdenes según Instancia'!AB22)))</f>
        <v>1.1600928074245939E-2</v>
      </c>
      <c r="G22" s="29" t="str">
        <f>IF('Órdenes según Instancia'!W22=0,"-",IF('Órdenes según Instancia'!AB22=0,"-",('Órdenes según Instancia'!W22/'Órdenes según Instancia'!AB22)))</f>
        <v>-</v>
      </c>
      <c r="H22" s="29" t="str">
        <f>IF('Órdenes según Instancia'!D22=0,"-",IF('Órdenes según Instancia'!AC22=0,"-",('Órdenes según Instancia'!D22/'Órdenes según Instancia'!AC22)))</f>
        <v>-</v>
      </c>
      <c r="I22" s="29" t="str">
        <f>IF('Órdenes según Instancia'!I22=0,"-",IF('Órdenes según Instancia'!AC22=0,"-",('Órdenes según Instancia'!I22/'Órdenes según Instancia'!AC22)))</f>
        <v>-</v>
      </c>
      <c r="J22" s="29" t="str">
        <f>IF('Órdenes según Instancia'!N22=0,"-",IF('Órdenes según Instancia'!AC22=0,"-",('Órdenes según Instancia'!N22/'Órdenes según Instancia'!AC22)))</f>
        <v>-</v>
      </c>
      <c r="K22" s="29" t="str">
        <f>IF('Órdenes según Instancia'!S22=0,"-",IF('Órdenes según Instancia'!AC22=0,"-",('Órdenes según Instancia'!S22/'Órdenes según Instancia'!AC22)))</f>
        <v>-</v>
      </c>
      <c r="L22" s="29" t="str">
        <f>IF('Órdenes según Instancia'!X22=0,"-",IF('Órdenes según Instancia'!AC22=0,"-",('Órdenes según Instancia'!X22/'Órdenes según Instancia'!AC22)))</f>
        <v>-</v>
      </c>
      <c r="M22" s="29">
        <f>IF('Órdenes según Instancia'!E22=0,"-",IF('Órdenes según Instancia'!AD22=0,"-",('Órdenes según Instancia'!E22/'Órdenes según Instancia'!AD22)))</f>
        <v>0.94285714285714284</v>
      </c>
      <c r="N22" s="29">
        <f>IF('Órdenes según Instancia'!J22=0,"-",IF('Órdenes según Instancia'!AD22=0,"-",('Órdenes según Instancia'!J22/'Órdenes según Instancia'!AD22)))</f>
        <v>3.1746031746031746E-3</v>
      </c>
      <c r="O22" s="29">
        <f>IF('Órdenes según Instancia'!O22=0,"-",IF('Órdenes según Instancia'!AD22=0,"-",('Órdenes según Instancia'!O22/'Órdenes según Instancia'!AD22)))</f>
        <v>3.8095238095238099E-2</v>
      </c>
      <c r="P22" s="29">
        <f>IF('Órdenes según Instancia'!T22=0,"-",IF('Órdenes según Instancia'!AD22=0,"-",('Órdenes según Instancia'!T22/'Órdenes según Instancia'!AD22)))</f>
        <v>1.5873015873015872E-2</v>
      </c>
      <c r="Q22" s="29" t="str">
        <f>IF('Órdenes según Instancia'!Y22=0,"-",IF('Órdenes según Instancia'!AD22=0,"-",('Órdenes según Instancia'!Y22/'Órdenes según Instancia'!AD22)))</f>
        <v>-</v>
      </c>
      <c r="R22" s="29">
        <f>IF('Órdenes según Instancia'!F22=0,"-",IF('Órdenes según Instancia'!AE22=0,"-",('Órdenes según Instancia'!F22/'Órdenes según Instancia'!AE22)))</f>
        <v>0.96551724137931039</v>
      </c>
      <c r="S22" s="29">
        <f>IF('Órdenes según Instancia'!K22=0,"-",IF('Órdenes según Instancia'!AE22=0,"-",('Órdenes según Instancia'!K22/'Órdenes según Instancia'!AE22)))</f>
        <v>2.5862068965517241E-2</v>
      </c>
      <c r="T22" s="29">
        <f>IF('Órdenes según Instancia'!P22=0,"-",IF('Órdenes según Instancia'!AE22=0,"-",('Órdenes según Instancia'!P22/'Órdenes según Instancia'!AE22)))</f>
        <v>8.6206896551724137E-3</v>
      </c>
      <c r="U22" s="29" t="str">
        <f>IF('Órdenes según Instancia'!U22=0,"-",IF('Órdenes según Instancia'!AE22=0,"-",('Órdenes según Instancia'!U22/('Órdenes según Instancia'!AE22))))</f>
        <v>-</v>
      </c>
      <c r="V22" s="29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30</v>
      </c>
      <c r="C23" s="29">
        <f>IF('Órdenes según Instancia'!C23=0,"-",IF('Órdenes según Instancia'!AB23=0,"-",('Órdenes según Instancia'!C23/'Órdenes según Instancia'!AB23)))</f>
        <v>0.99240698557327256</v>
      </c>
      <c r="D23" s="29">
        <f>IF('Órdenes según Instancia'!H23=0,"-",IF('Órdenes según Instancia'!AB23=0,"-",('Órdenes según Instancia'!H23/'Órdenes según Instancia'!AB23)))</f>
        <v>2.2779043280182231E-3</v>
      </c>
      <c r="E23" s="29">
        <f>IF('Órdenes según Instancia'!M23=0,"-",IF('Órdenes según Instancia'!AB23=0,"-",('Órdenes según Instancia'!M23/'Órdenes según Instancia'!AB23)))</f>
        <v>4.5558086560364463E-3</v>
      </c>
      <c r="F23" s="29">
        <f>IF('Órdenes según Instancia'!R23=0,"-",IF('Órdenes según Instancia'!AB23=0,"-",('Órdenes según Instancia'!R23/'Órdenes según Instancia'!AB23)))</f>
        <v>7.5930144267274111E-4</v>
      </c>
      <c r="G23" s="29" t="str">
        <f>IF('Órdenes según Instancia'!W23=0,"-",IF('Órdenes según Instancia'!AB23=0,"-",('Órdenes según Instancia'!W23/'Órdenes según Instancia'!AB23)))</f>
        <v>-</v>
      </c>
      <c r="H23" s="29" t="str">
        <f>IF('Órdenes según Instancia'!D23=0,"-",IF('Órdenes según Instancia'!AC23=0,"-",('Órdenes según Instancia'!D23/'Órdenes según Instancia'!AC23)))</f>
        <v>-</v>
      </c>
      <c r="I23" s="29" t="str">
        <f>IF('Órdenes según Instancia'!I23=0,"-",IF('Órdenes según Instancia'!AC23=0,"-",('Órdenes según Instancia'!I23/'Órdenes según Instancia'!AC23)))</f>
        <v>-</v>
      </c>
      <c r="J23" s="29" t="str">
        <f>IF('Órdenes según Instancia'!N23=0,"-",IF('Órdenes según Instancia'!AC23=0,"-",('Órdenes según Instancia'!N23/'Órdenes según Instancia'!AC23)))</f>
        <v>-</v>
      </c>
      <c r="K23" s="29" t="str">
        <f>IF('Órdenes según Instancia'!S23=0,"-",IF('Órdenes según Instancia'!AC23=0,"-",('Órdenes según Instancia'!S23/'Órdenes según Instancia'!AC23)))</f>
        <v>-</v>
      </c>
      <c r="L23" s="29" t="str">
        <f>IF('Órdenes según Instancia'!X23=0,"-",IF('Órdenes según Instancia'!AC23=0,"-",('Órdenes según Instancia'!X23/'Órdenes según Instancia'!AC23)))</f>
        <v>-</v>
      </c>
      <c r="M23" s="29">
        <f>IF('Órdenes según Instancia'!E23=0,"-",IF('Órdenes según Instancia'!AD23=0,"-",('Órdenes según Instancia'!E23/'Órdenes según Instancia'!AD23)))</f>
        <v>0.98814814814814811</v>
      </c>
      <c r="N23" s="29">
        <f>IF('Órdenes según Instancia'!J23=0,"-",IF('Órdenes según Instancia'!AD23=0,"-",('Órdenes según Instancia'!J23/'Órdenes según Instancia'!AD23)))</f>
        <v>2.9629629629629628E-3</v>
      </c>
      <c r="O23" s="29">
        <f>IF('Órdenes según Instancia'!O23=0,"-",IF('Órdenes según Instancia'!AD23=0,"-",('Órdenes según Instancia'!O23/'Órdenes según Instancia'!AD23)))</f>
        <v>7.4074074074074077E-3</v>
      </c>
      <c r="P23" s="29">
        <f>IF('Órdenes según Instancia'!T23=0,"-",IF('Órdenes según Instancia'!AD23=0,"-",('Órdenes según Instancia'!T23/'Órdenes según Instancia'!AD23)))</f>
        <v>1.4814814814814814E-3</v>
      </c>
      <c r="Q23" s="29" t="str">
        <f>IF('Órdenes según Instancia'!Y23=0,"-",IF('Órdenes según Instancia'!AD23=0,"-",('Órdenes según Instancia'!Y23/'Órdenes según Instancia'!AD23)))</f>
        <v>-</v>
      </c>
      <c r="R23" s="29">
        <f>IF('Órdenes según Instancia'!F23=0,"-",IF('Órdenes según Instancia'!AE23=0,"-",('Órdenes según Instancia'!F23/'Órdenes según Instancia'!AE23)))</f>
        <v>0.99688473520249221</v>
      </c>
      <c r="S23" s="29">
        <f>IF('Órdenes según Instancia'!K23=0,"-",IF('Órdenes según Instancia'!AE23=0,"-",('Órdenes según Instancia'!K23/'Órdenes según Instancia'!AE23)))</f>
        <v>1.557632398753894E-3</v>
      </c>
      <c r="T23" s="29">
        <f>IF('Órdenes según Instancia'!P23=0,"-",IF('Órdenes según Instancia'!AE23=0,"-",('Órdenes según Instancia'!P23/'Órdenes según Instancia'!AE23)))</f>
        <v>1.557632398753894E-3</v>
      </c>
      <c r="U23" s="29" t="str">
        <f>IF('Órdenes según Instancia'!U23=0,"-",IF('Órdenes según Instancia'!AE23=0,"-",('Órdenes según Instancia'!U23/('Órdenes según Instancia'!AE23))))</f>
        <v>-</v>
      </c>
      <c r="V23" s="29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31</v>
      </c>
      <c r="C24" s="29">
        <f>IF('Órdenes según Instancia'!C24=0,"-",IF('Órdenes según Instancia'!AB24=0,"-",('Órdenes según Instancia'!C24/'Órdenes según Instancia'!AB24)))</f>
        <v>0.91187181354697744</v>
      </c>
      <c r="D24" s="29">
        <f>IF('Órdenes según Instancia'!H24=0,"-",IF('Órdenes según Instancia'!AB24=0,"-",('Órdenes según Instancia'!H24/'Órdenes según Instancia'!AB24)))</f>
        <v>7.2833211944646763E-4</v>
      </c>
      <c r="E24" s="29">
        <f>IF('Órdenes según Instancia'!M24=0,"-",IF('Órdenes según Instancia'!AB24=0,"-",('Órdenes según Instancia'!M24/'Órdenes según Instancia'!AB24)))</f>
        <v>7.064821558630735E-2</v>
      </c>
      <c r="F24" s="29">
        <f>IF('Órdenes según Instancia'!R24=0,"-",IF('Órdenes según Instancia'!AB24=0,"-",('Órdenes según Instancia'!R24/'Órdenes según Instancia'!AB24)))</f>
        <v>1.6751638747268753E-2</v>
      </c>
      <c r="G24" s="29" t="str">
        <f>IF('Órdenes según Instancia'!W24=0,"-",IF('Órdenes según Instancia'!AB24=0,"-",('Órdenes según Instancia'!W24/'Órdenes según Instancia'!AB24)))</f>
        <v>-</v>
      </c>
      <c r="H24" s="29">
        <f>IF('Órdenes según Instancia'!D24=0,"-",IF('Órdenes según Instancia'!AC24=0,"-",('Órdenes según Instancia'!D24/'Órdenes según Instancia'!AC24)))</f>
        <v>1</v>
      </c>
      <c r="I24" s="29" t="str">
        <f>IF('Órdenes según Instancia'!I24=0,"-",IF('Órdenes según Instancia'!AC24=0,"-",('Órdenes según Instancia'!I24/'Órdenes según Instancia'!AC24)))</f>
        <v>-</v>
      </c>
      <c r="J24" s="29" t="str">
        <f>IF('Órdenes según Instancia'!N24=0,"-",IF('Órdenes según Instancia'!AC24=0,"-",('Órdenes según Instancia'!N24/'Órdenes según Instancia'!AC24)))</f>
        <v>-</v>
      </c>
      <c r="K24" s="29" t="str">
        <f>IF('Órdenes según Instancia'!S24=0,"-",IF('Órdenes según Instancia'!AC24=0,"-",('Órdenes según Instancia'!S24/'Órdenes según Instancia'!AC24)))</f>
        <v>-</v>
      </c>
      <c r="L24" s="29" t="str">
        <f>IF('Órdenes según Instancia'!X24=0,"-",IF('Órdenes según Instancia'!AC24=0,"-",('Órdenes según Instancia'!X24/'Órdenes según Instancia'!AC24)))</f>
        <v>-</v>
      </c>
      <c r="M24" s="29">
        <f>IF('Órdenes según Instancia'!E24=0,"-",IF('Órdenes según Instancia'!AD24=0,"-",('Órdenes según Instancia'!E24/'Órdenes según Instancia'!AD24)))</f>
        <v>0.90300429184549358</v>
      </c>
      <c r="N24" s="29">
        <f>IF('Órdenes según Instancia'!J24=0,"-",IF('Órdenes según Instancia'!AD24=0,"-",('Órdenes según Instancia'!J24/'Órdenes según Instancia'!AD24)))</f>
        <v>8.5836909871244631E-4</v>
      </c>
      <c r="O24" s="29">
        <f>IF('Órdenes según Instancia'!O24=0,"-",IF('Órdenes según Instancia'!AD24=0,"-",('Órdenes según Instancia'!O24/'Órdenes según Instancia'!AD24)))</f>
        <v>7.6394849785407726E-2</v>
      </c>
      <c r="P24" s="29">
        <f>IF('Órdenes según Instancia'!T24=0,"-",IF('Órdenes según Instancia'!AD24=0,"-",('Órdenes según Instancia'!T24/'Órdenes según Instancia'!AD24)))</f>
        <v>1.9742489270386267E-2</v>
      </c>
      <c r="Q24" s="29" t="str">
        <f>IF('Órdenes según Instancia'!Y24=0,"-",IF('Órdenes según Instancia'!AD24=0,"-",('Órdenes según Instancia'!Y24/'Órdenes según Instancia'!AD24)))</f>
        <v>-</v>
      </c>
      <c r="R24" s="29">
        <f>IF('Órdenes según Instancia'!F24=0,"-",IF('Órdenes según Instancia'!AE24=0,"-",('Órdenes según Instancia'!F24/'Órdenes según Instancia'!AE24)))</f>
        <v>0.96078431372549022</v>
      </c>
      <c r="S24" s="29" t="str">
        <f>IF('Órdenes según Instancia'!K24=0,"-",IF('Órdenes según Instancia'!AE24=0,"-",('Órdenes según Instancia'!K24/'Órdenes según Instancia'!AE24)))</f>
        <v>-</v>
      </c>
      <c r="T24" s="29">
        <f>IF('Órdenes según Instancia'!P24=0,"-",IF('Órdenes según Instancia'!AE24=0,"-",('Órdenes según Instancia'!P24/'Órdenes según Instancia'!AE24)))</f>
        <v>3.9215686274509803E-2</v>
      </c>
      <c r="U24" s="29" t="str">
        <f>IF('Órdenes según Instancia'!U24=0,"-",IF('Órdenes según Instancia'!AE24=0,"-",('Órdenes según Instancia'!U24/('Órdenes según Instancia'!AE24))))</f>
        <v>-</v>
      </c>
      <c r="V24" s="29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32</v>
      </c>
      <c r="C25" s="29">
        <f>IF('Órdenes según Instancia'!C25=0,"-",IF('Órdenes según Instancia'!AB25=0,"-",('Órdenes según Instancia'!C25/'Órdenes según Instancia'!AB25)))</f>
        <v>0.97560975609756095</v>
      </c>
      <c r="D25" s="29">
        <f>IF('Órdenes según Instancia'!H25=0,"-",IF('Órdenes según Instancia'!AB25=0,"-",('Órdenes según Instancia'!H25/'Órdenes según Instancia'!AB25)))</f>
        <v>4.8780487804878049E-3</v>
      </c>
      <c r="E25" s="29">
        <f>IF('Órdenes según Instancia'!M25=0,"-",IF('Órdenes según Instancia'!AB25=0,"-",('Órdenes según Instancia'!M25/'Órdenes según Instancia'!AB25)))</f>
        <v>1.9512195121951219E-2</v>
      </c>
      <c r="F25" s="29" t="str">
        <f>IF('Órdenes según Instancia'!R25=0,"-",IF('Órdenes según Instancia'!AB25=0,"-",('Órdenes según Instancia'!R25/'Órdenes según Instancia'!AB25)))</f>
        <v>-</v>
      </c>
      <c r="G25" s="29" t="str">
        <f>IF('Órdenes según Instancia'!W25=0,"-",IF('Órdenes según Instancia'!AB25=0,"-",('Órdenes según Instancia'!W25/'Órdenes según Instancia'!AB25)))</f>
        <v>-</v>
      </c>
      <c r="H25" s="29">
        <f>IF('Órdenes según Instancia'!D25=0,"-",IF('Órdenes según Instancia'!AC25=0,"-",('Órdenes según Instancia'!D25/'Órdenes según Instancia'!AC25)))</f>
        <v>1</v>
      </c>
      <c r="I25" s="29" t="str">
        <f>IF('Órdenes según Instancia'!I25=0,"-",IF('Órdenes según Instancia'!AC25=0,"-",('Órdenes según Instancia'!I25/'Órdenes según Instancia'!AC25)))</f>
        <v>-</v>
      </c>
      <c r="J25" s="29" t="str">
        <f>IF('Órdenes según Instancia'!N25=0,"-",IF('Órdenes según Instancia'!AC25=0,"-",('Órdenes según Instancia'!N25/'Órdenes según Instancia'!AC25)))</f>
        <v>-</v>
      </c>
      <c r="K25" s="29" t="str">
        <f>IF('Órdenes según Instancia'!S25=0,"-",IF('Órdenes según Instancia'!AC25=0,"-",('Órdenes según Instancia'!S25/'Órdenes según Instancia'!AC25)))</f>
        <v>-</v>
      </c>
      <c r="L25" s="29" t="str">
        <f>IF('Órdenes según Instancia'!X25=0,"-",IF('Órdenes según Instancia'!AC25=0,"-",('Órdenes según Instancia'!X25/'Órdenes según Instancia'!AC25)))</f>
        <v>-</v>
      </c>
      <c r="M25" s="29">
        <f>IF('Órdenes según Instancia'!E25=0,"-",IF('Órdenes según Instancia'!AD25=0,"-",('Órdenes según Instancia'!E25/'Órdenes según Instancia'!AD25)))</f>
        <v>0.96894409937888204</v>
      </c>
      <c r="N25" s="29">
        <f>IF('Órdenes según Instancia'!J25=0,"-",IF('Órdenes según Instancia'!AD25=0,"-",('Órdenes según Instancia'!J25/'Órdenes según Instancia'!AD25)))</f>
        <v>6.2111801242236021E-3</v>
      </c>
      <c r="O25" s="29">
        <f>IF('Órdenes según Instancia'!O25=0,"-",IF('Órdenes según Instancia'!AD25=0,"-",('Órdenes según Instancia'!O25/'Órdenes según Instancia'!AD25)))</f>
        <v>2.4844720496894408E-2</v>
      </c>
      <c r="P25" s="29" t="str">
        <f>IF('Órdenes según Instancia'!T25=0,"-",IF('Órdenes según Instancia'!AD25=0,"-",('Órdenes según Instancia'!T25/'Órdenes según Instancia'!AD25)))</f>
        <v>-</v>
      </c>
      <c r="Q25" s="29" t="str">
        <f>IF('Órdenes según Instancia'!Y25=0,"-",IF('Órdenes según Instancia'!AD25=0,"-",('Órdenes según Instancia'!Y25/'Órdenes según Instancia'!AD25)))</f>
        <v>-</v>
      </c>
      <c r="R25" s="29">
        <f>IF('Órdenes según Instancia'!F25=0,"-",IF('Órdenes según Instancia'!AE25=0,"-",('Órdenes según Instancia'!F25/'Órdenes según Instancia'!AE25)))</f>
        <v>1</v>
      </c>
      <c r="S25" s="29" t="str">
        <f>IF('Órdenes según Instancia'!K25=0,"-",IF('Órdenes según Instancia'!AE25=0,"-",('Órdenes según Instancia'!K25/'Órdenes según Instancia'!AE25)))</f>
        <v>-</v>
      </c>
      <c r="T25" s="29" t="str">
        <f>IF('Órdenes según Instancia'!P25=0,"-",IF('Órdenes según Instancia'!AE25=0,"-",('Órdenes según Instancia'!P25/'Órdenes según Instancia'!AE25)))</f>
        <v>-</v>
      </c>
      <c r="U25" s="29" t="str">
        <f>IF('Órdenes según Instancia'!U25=0,"-",IF('Órdenes según Instancia'!AE25=0,"-",('Órdenes según Instancia'!U25/('Órdenes según Instancia'!AE25))))</f>
        <v>-</v>
      </c>
      <c r="V25" s="29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33</v>
      </c>
      <c r="C26" s="29">
        <f>IF('Órdenes según Instancia'!C26=0,"-",IF('Órdenes según Instancia'!AB26=0,"-",('Órdenes según Instancia'!C26/'Órdenes según Instancia'!AB26)))</f>
        <v>0.95565410199556544</v>
      </c>
      <c r="D26" s="29">
        <f>IF('Órdenes según Instancia'!H26=0,"-",IF('Órdenes según Instancia'!AB26=0,"-",('Órdenes según Instancia'!H26/'Órdenes según Instancia'!AB26)))</f>
        <v>4.434589800443459E-3</v>
      </c>
      <c r="E26" s="29">
        <f>IF('Órdenes según Instancia'!M26=0,"-",IF('Órdenes según Instancia'!AB26=0,"-",('Órdenes según Instancia'!M26/'Órdenes según Instancia'!AB26)))</f>
        <v>3.9911308203991129E-2</v>
      </c>
      <c r="F26" s="29" t="str">
        <f>IF('Órdenes según Instancia'!R26=0,"-",IF('Órdenes según Instancia'!AB26=0,"-",('Órdenes según Instancia'!R26/'Órdenes según Instancia'!AB26)))</f>
        <v>-</v>
      </c>
      <c r="G26" s="29" t="str">
        <f>IF('Órdenes según Instancia'!W26=0,"-",IF('Órdenes según Instancia'!AB26=0,"-",('Órdenes según Instancia'!W26/'Órdenes según Instancia'!AB26)))</f>
        <v>-</v>
      </c>
      <c r="H26" s="29">
        <f>IF('Órdenes según Instancia'!D26=0,"-",IF('Órdenes según Instancia'!AC26=0,"-",('Órdenes según Instancia'!D26/'Órdenes según Instancia'!AC26)))</f>
        <v>1</v>
      </c>
      <c r="I26" s="29" t="str">
        <f>IF('Órdenes según Instancia'!I26=0,"-",IF('Órdenes según Instancia'!AC26=0,"-",('Órdenes según Instancia'!I26/'Órdenes según Instancia'!AC26)))</f>
        <v>-</v>
      </c>
      <c r="J26" s="29" t="str">
        <f>IF('Órdenes según Instancia'!N26=0,"-",IF('Órdenes según Instancia'!AC26=0,"-",('Órdenes según Instancia'!N26/'Órdenes según Instancia'!AC26)))</f>
        <v>-</v>
      </c>
      <c r="K26" s="29" t="str">
        <f>IF('Órdenes según Instancia'!S26=0,"-",IF('Órdenes según Instancia'!AC26=0,"-",('Órdenes según Instancia'!S26/'Órdenes según Instancia'!AC26)))</f>
        <v>-</v>
      </c>
      <c r="L26" s="29" t="str">
        <f>IF('Órdenes según Instancia'!X26=0,"-",IF('Órdenes según Instancia'!AC26=0,"-",('Órdenes según Instancia'!X26/'Órdenes según Instancia'!AC26)))</f>
        <v>-</v>
      </c>
      <c r="M26" s="29">
        <f>IF('Órdenes según Instancia'!E26=0,"-",IF('Órdenes según Instancia'!AD26=0,"-",('Órdenes según Instancia'!E26/'Órdenes según Instancia'!AD26)))</f>
        <v>0.94</v>
      </c>
      <c r="N26" s="29">
        <f>IF('Órdenes según Instancia'!J26=0,"-",IF('Órdenes según Instancia'!AD26=0,"-",('Órdenes según Instancia'!J26/'Órdenes según Instancia'!AD26)))</f>
        <v>3.3333333333333335E-3</v>
      </c>
      <c r="O26" s="29">
        <f>IF('Órdenes según Instancia'!O26=0,"-",IF('Órdenes según Instancia'!AD26=0,"-",('Órdenes según Instancia'!O26/'Órdenes según Instancia'!AD26)))</f>
        <v>5.6666666666666664E-2</v>
      </c>
      <c r="P26" s="29" t="str">
        <f>IF('Órdenes según Instancia'!T26=0,"-",IF('Órdenes según Instancia'!AD26=0,"-",('Órdenes según Instancia'!T26/'Órdenes según Instancia'!AD26)))</f>
        <v>-</v>
      </c>
      <c r="Q26" s="29" t="str">
        <f>IF('Órdenes según Instancia'!Y26=0,"-",IF('Órdenes según Instancia'!AD26=0,"-",('Órdenes según Instancia'!Y26/'Órdenes según Instancia'!AD26)))</f>
        <v>-</v>
      </c>
      <c r="R26" s="29">
        <f>IF('Órdenes según Instancia'!F26=0,"-",IF('Órdenes según Instancia'!AE26=0,"-",('Órdenes según Instancia'!F26/'Órdenes según Instancia'!AE26)))</f>
        <v>0.98666666666666669</v>
      </c>
      <c r="S26" s="29">
        <f>IF('Órdenes según Instancia'!K26=0,"-",IF('Órdenes según Instancia'!AE26=0,"-",('Órdenes según Instancia'!K26/'Órdenes según Instancia'!AE26)))</f>
        <v>6.6666666666666671E-3</v>
      </c>
      <c r="T26" s="29">
        <f>IF('Órdenes según Instancia'!P26=0,"-",IF('Órdenes según Instancia'!AE26=0,"-",('Órdenes según Instancia'!P26/'Órdenes según Instancia'!AE26)))</f>
        <v>6.6666666666666671E-3</v>
      </c>
      <c r="U26" s="29" t="str">
        <f>IF('Órdenes según Instancia'!U26=0,"-",IF('Órdenes según Instancia'!AE26=0,"-",('Órdenes según Instancia'!U26/('Órdenes según Instancia'!AE26))))</f>
        <v>-</v>
      </c>
      <c r="V26" s="29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34</v>
      </c>
      <c r="C27" s="29">
        <f>IF('Órdenes según Instancia'!C27=0,"-",IF('Órdenes según Instancia'!AB27=0,"-",('Órdenes según Instancia'!C27/'Órdenes según Instancia'!AB27)))</f>
        <v>0.96474820143884887</v>
      </c>
      <c r="D27" s="29">
        <f>IF('Órdenes según Instancia'!H27=0,"-",IF('Órdenes según Instancia'!AB27=0,"-",('Órdenes según Instancia'!H27/'Órdenes según Instancia'!AB27)))</f>
        <v>2.158273381294964E-3</v>
      </c>
      <c r="E27" s="29">
        <f>IF('Órdenes según Instancia'!M27=0,"-",IF('Órdenes según Instancia'!AB27=0,"-",('Órdenes según Instancia'!M27/'Órdenes según Instancia'!AB27)))</f>
        <v>3.237410071942446E-2</v>
      </c>
      <c r="F27" s="29">
        <f>IF('Órdenes según Instancia'!R27=0,"-",IF('Órdenes según Instancia'!AB27=0,"-",('Órdenes según Instancia'!R27/'Órdenes según Instancia'!AB27)))</f>
        <v>7.1942446043165469E-4</v>
      </c>
      <c r="G27" s="29" t="str">
        <f>IF('Órdenes según Instancia'!W27=0,"-",IF('Órdenes según Instancia'!AB27=0,"-",('Órdenes según Instancia'!W27/'Órdenes según Instancia'!AB27)))</f>
        <v>-</v>
      </c>
      <c r="H27" s="29">
        <f>IF('Órdenes según Instancia'!D27=0,"-",IF('Órdenes según Instancia'!AC27=0,"-",('Órdenes según Instancia'!D27/'Órdenes según Instancia'!AC27)))</f>
        <v>1</v>
      </c>
      <c r="I27" s="29" t="str">
        <f>IF('Órdenes según Instancia'!I27=0,"-",IF('Órdenes según Instancia'!AC27=0,"-",('Órdenes según Instancia'!I27/'Órdenes según Instancia'!AC27)))</f>
        <v>-</v>
      </c>
      <c r="J27" s="29" t="str">
        <f>IF('Órdenes según Instancia'!N27=0,"-",IF('Órdenes según Instancia'!AC27=0,"-",('Órdenes según Instancia'!N27/'Órdenes según Instancia'!AC27)))</f>
        <v>-</v>
      </c>
      <c r="K27" s="29" t="str">
        <f>IF('Órdenes según Instancia'!S27=0,"-",IF('Órdenes según Instancia'!AC27=0,"-",('Órdenes según Instancia'!S27/'Órdenes según Instancia'!AC27)))</f>
        <v>-</v>
      </c>
      <c r="L27" s="29" t="str">
        <f>IF('Órdenes según Instancia'!X27=0,"-",IF('Órdenes según Instancia'!AC27=0,"-",('Órdenes según Instancia'!X27/'Órdenes según Instancia'!AC27)))</f>
        <v>-</v>
      </c>
      <c r="M27" s="29">
        <f>IF('Órdenes según Instancia'!E27=0,"-",IF('Órdenes según Instancia'!AD27=0,"-",('Órdenes según Instancia'!E27/'Órdenes según Instancia'!AD27)))</f>
        <v>0.94879089615931722</v>
      </c>
      <c r="N27" s="29" t="str">
        <f>IF('Órdenes según Instancia'!J27=0,"-",IF('Órdenes según Instancia'!AD27=0,"-",('Órdenes según Instancia'!J27/'Órdenes según Instancia'!AD27)))</f>
        <v>-</v>
      </c>
      <c r="O27" s="29">
        <f>IF('Órdenes según Instancia'!O27=0,"-",IF('Órdenes según Instancia'!AD27=0,"-",('Órdenes según Instancia'!O27/'Órdenes según Instancia'!AD27)))</f>
        <v>4.9786628733997154E-2</v>
      </c>
      <c r="P27" s="29">
        <f>IF('Órdenes según Instancia'!T27=0,"-",IF('Órdenes según Instancia'!AD27=0,"-",('Órdenes según Instancia'!T27/'Órdenes según Instancia'!AD27)))</f>
        <v>1.4224751066856331E-3</v>
      </c>
      <c r="Q27" s="29" t="str">
        <f>IF('Órdenes según Instancia'!Y27=0,"-",IF('Órdenes según Instancia'!AD27=0,"-",('Órdenes según Instancia'!Y27/'Órdenes según Instancia'!AD27)))</f>
        <v>-</v>
      </c>
      <c r="R27" s="29">
        <f>IF('Órdenes según Instancia'!F27=0,"-",IF('Órdenes según Instancia'!AE27=0,"-",('Órdenes según Instancia'!F27/'Órdenes según Instancia'!AE27)))</f>
        <v>0.98102189781021898</v>
      </c>
      <c r="S27" s="29">
        <f>IF('Órdenes según Instancia'!K27=0,"-",IF('Órdenes según Instancia'!AE27=0,"-",('Órdenes según Instancia'!K27/'Órdenes según Instancia'!AE27)))</f>
        <v>4.3795620437956208E-3</v>
      </c>
      <c r="T27" s="29">
        <f>IF('Órdenes según Instancia'!P27=0,"-",IF('Órdenes según Instancia'!AE27=0,"-",('Órdenes según Instancia'!P27/'Órdenes según Instancia'!AE27)))</f>
        <v>1.4598540145985401E-2</v>
      </c>
      <c r="U27" s="29" t="str">
        <f>IF('Órdenes según Instancia'!U27=0,"-",IF('Órdenes según Instancia'!AE27=0,"-",('Órdenes según Instancia'!U27/('Órdenes según Instancia'!AE27))))</f>
        <v>-</v>
      </c>
      <c r="V27" s="29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35</v>
      </c>
      <c r="C28" s="29">
        <f>IF('Órdenes según Instancia'!C28=0,"-",IF('Órdenes según Instancia'!AB28=0,"-",('Órdenes según Instancia'!C28/'Órdenes según Instancia'!AB28)))</f>
        <v>0.89769820971867009</v>
      </c>
      <c r="D28" s="29">
        <f>IF('Órdenes según Instancia'!H28=0,"-",IF('Órdenes según Instancia'!AB28=0,"-",('Órdenes según Instancia'!H28/'Órdenes según Instancia'!AB28)))</f>
        <v>2.5575447570332483E-3</v>
      </c>
      <c r="E28" s="29">
        <f>IF('Órdenes según Instancia'!M28=0,"-",IF('Órdenes según Instancia'!AB28=0,"-",('Órdenes según Instancia'!M28/'Órdenes según Instancia'!AB28)))</f>
        <v>9.9744245524296671E-2</v>
      </c>
      <c r="F28" s="29" t="str">
        <f>IF('Órdenes según Instancia'!R28=0,"-",IF('Órdenes según Instancia'!AB28=0,"-",('Órdenes según Instancia'!R28/'Órdenes según Instancia'!AB28)))</f>
        <v>-</v>
      </c>
      <c r="G28" s="29" t="str">
        <f>IF('Órdenes según Instancia'!W28=0,"-",IF('Órdenes según Instancia'!AB28=0,"-",('Órdenes según Instancia'!W28/'Órdenes según Instancia'!AB28)))</f>
        <v>-</v>
      </c>
      <c r="H28" s="29" t="str">
        <f>IF('Órdenes según Instancia'!D28=0,"-",IF('Órdenes según Instancia'!AC28=0,"-",('Órdenes según Instancia'!D28/'Órdenes según Instancia'!AC28)))</f>
        <v>-</v>
      </c>
      <c r="I28" s="29" t="str">
        <f>IF('Órdenes según Instancia'!I28=0,"-",IF('Órdenes según Instancia'!AC28=0,"-",('Órdenes según Instancia'!I28/'Órdenes según Instancia'!AC28)))</f>
        <v>-</v>
      </c>
      <c r="J28" s="29" t="str">
        <f>IF('Órdenes según Instancia'!N28=0,"-",IF('Órdenes según Instancia'!AC28=0,"-",('Órdenes según Instancia'!N28/'Órdenes según Instancia'!AC28)))</f>
        <v>-</v>
      </c>
      <c r="K28" s="29" t="str">
        <f>IF('Órdenes según Instancia'!S28=0,"-",IF('Órdenes según Instancia'!AC28=0,"-",('Órdenes según Instancia'!S28/'Órdenes según Instancia'!AC28)))</f>
        <v>-</v>
      </c>
      <c r="L28" s="29" t="str">
        <f>IF('Órdenes según Instancia'!X28=0,"-",IF('Órdenes según Instancia'!AC28=0,"-",('Órdenes según Instancia'!X28/'Órdenes según Instancia'!AC28)))</f>
        <v>-</v>
      </c>
      <c r="M28" s="29">
        <f>IF('Órdenes según Instancia'!E28=0,"-",IF('Órdenes según Instancia'!AD28=0,"-",('Órdenes según Instancia'!E28/'Órdenes según Instancia'!AD28)))</f>
        <v>0.89520958083832336</v>
      </c>
      <c r="N28" s="29">
        <f>IF('Órdenes según Instancia'!J28=0,"-",IF('Órdenes según Instancia'!AD28=0,"-",('Órdenes según Instancia'!J28/'Órdenes según Instancia'!AD28)))</f>
        <v>2.9940119760479044E-3</v>
      </c>
      <c r="O28" s="29">
        <f>IF('Órdenes según Instancia'!O28=0,"-",IF('Órdenes según Instancia'!AD28=0,"-",('Órdenes según Instancia'!O28/'Órdenes según Instancia'!AD28)))</f>
        <v>0.10179640718562874</v>
      </c>
      <c r="P28" s="29" t="str">
        <f>IF('Órdenes según Instancia'!T28=0,"-",IF('Órdenes según Instancia'!AD28=0,"-",('Órdenes según Instancia'!T28/'Órdenes según Instancia'!AD28)))</f>
        <v>-</v>
      </c>
      <c r="Q28" s="29" t="str">
        <f>IF('Órdenes según Instancia'!Y28=0,"-",IF('Órdenes según Instancia'!AD28=0,"-",('Órdenes según Instancia'!Y28/'Órdenes según Instancia'!AD28)))</f>
        <v>-</v>
      </c>
      <c r="R28" s="29">
        <f>IF('Órdenes según Instancia'!F28=0,"-",IF('Órdenes según Instancia'!AE28=0,"-",('Órdenes según Instancia'!F28/'Órdenes según Instancia'!AE28)))</f>
        <v>0.91228070175438591</v>
      </c>
      <c r="S28" s="29" t="str">
        <f>IF('Órdenes según Instancia'!K28=0,"-",IF('Órdenes según Instancia'!AE28=0,"-",('Órdenes según Instancia'!K28/'Órdenes según Instancia'!AE28)))</f>
        <v>-</v>
      </c>
      <c r="T28" s="29">
        <f>IF('Órdenes según Instancia'!P28=0,"-",IF('Órdenes según Instancia'!AE28=0,"-",('Órdenes según Instancia'!P28/'Órdenes según Instancia'!AE28)))</f>
        <v>8.771929824561403E-2</v>
      </c>
      <c r="U28" s="29" t="str">
        <f>IF('Órdenes según Instancia'!U28=0,"-",IF('Órdenes según Instancia'!AE28=0,"-",('Órdenes según Instancia'!U28/('Órdenes según Instancia'!AE28))))</f>
        <v>-</v>
      </c>
      <c r="V28" s="29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36</v>
      </c>
      <c r="C29" s="29">
        <f>IF('Órdenes según Instancia'!C29=0,"-",IF('Órdenes según Instancia'!AB29=0,"-",('Órdenes según Instancia'!C29/'Órdenes según Instancia'!AB29)))</f>
        <v>0.83168316831683164</v>
      </c>
      <c r="D29" s="29">
        <f>IF('Órdenes según Instancia'!H29=0,"-",IF('Órdenes según Instancia'!AB29=0,"-",('Órdenes según Instancia'!H29/'Órdenes según Instancia'!AB29)))</f>
        <v>5.9405940594059403E-2</v>
      </c>
      <c r="E29" s="29">
        <f>IF('Órdenes según Instancia'!M29=0,"-",IF('Órdenes según Instancia'!AB29=0,"-",('Órdenes según Instancia'!M29/'Órdenes según Instancia'!AB29)))</f>
        <v>0.10891089108910891</v>
      </c>
      <c r="F29" s="29" t="str">
        <f>IF('Órdenes según Instancia'!R29=0,"-",IF('Órdenes según Instancia'!AB29=0,"-",('Órdenes según Instancia'!R29/'Órdenes según Instancia'!AB29)))</f>
        <v>-</v>
      </c>
      <c r="G29" s="29" t="str">
        <f>IF('Órdenes según Instancia'!W29=0,"-",IF('Órdenes según Instancia'!AB29=0,"-",('Órdenes según Instancia'!W29/'Órdenes según Instancia'!AB29)))</f>
        <v>-</v>
      </c>
      <c r="H29" s="29" t="str">
        <f>IF('Órdenes según Instancia'!D29=0,"-",IF('Órdenes según Instancia'!AC29=0,"-",('Órdenes según Instancia'!D29/'Órdenes según Instancia'!AC29)))</f>
        <v>-</v>
      </c>
      <c r="I29" s="29" t="str">
        <f>IF('Órdenes según Instancia'!I29=0,"-",IF('Órdenes según Instancia'!AC29=0,"-",('Órdenes según Instancia'!I29/'Órdenes según Instancia'!AC29)))</f>
        <v>-</v>
      </c>
      <c r="J29" s="29" t="str">
        <f>IF('Órdenes según Instancia'!N29=0,"-",IF('Órdenes según Instancia'!AC29=0,"-",('Órdenes según Instancia'!N29/'Órdenes según Instancia'!AC29)))</f>
        <v>-</v>
      </c>
      <c r="K29" s="29" t="str">
        <f>IF('Órdenes según Instancia'!S29=0,"-",IF('Órdenes según Instancia'!AC29=0,"-",('Órdenes según Instancia'!S29/'Órdenes según Instancia'!AC29)))</f>
        <v>-</v>
      </c>
      <c r="L29" s="29" t="str">
        <f>IF('Órdenes según Instancia'!X29=0,"-",IF('Órdenes según Instancia'!AC29=0,"-",('Órdenes según Instancia'!X29/'Órdenes según Instancia'!AC29)))</f>
        <v>-</v>
      </c>
      <c r="M29" s="29">
        <f>IF('Órdenes según Instancia'!E29=0,"-",IF('Órdenes según Instancia'!AD29=0,"-",('Órdenes según Instancia'!E29/'Órdenes según Instancia'!AD29)))</f>
        <v>0.76056338028169013</v>
      </c>
      <c r="N29" s="29">
        <f>IF('Órdenes según Instancia'!J29=0,"-",IF('Órdenes según Instancia'!AD29=0,"-",('Órdenes según Instancia'!J29/'Órdenes según Instancia'!AD29)))</f>
        <v>8.4507042253521125E-2</v>
      </c>
      <c r="O29" s="29">
        <f>IF('Órdenes según Instancia'!O29=0,"-",IF('Órdenes según Instancia'!AD29=0,"-",('Órdenes según Instancia'!O29/'Órdenes según Instancia'!AD29)))</f>
        <v>0.15492957746478872</v>
      </c>
      <c r="P29" s="29" t="str">
        <f>IF('Órdenes según Instancia'!T29=0,"-",IF('Órdenes según Instancia'!AD29=0,"-",('Órdenes según Instancia'!T29/'Órdenes según Instancia'!AD29)))</f>
        <v>-</v>
      </c>
      <c r="Q29" s="29" t="str">
        <f>IF('Órdenes según Instancia'!Y29=0,"-",IF('Órdenes según Instancia'!AD29=0,"-",('Órdenes según Instancia'!Y29/'Órdenes según Instancia'!AD29)))</f>
        <v>-</v>
      </c>
      <c r="R29" s="29">
        <f>IF('Órdenes según Instancia'!F29=0,"-",IF('Órdenes según Instancia'!AE29=0,"-",('Órdenes según Instancia'!F29/'Órdenes según Instancia'!AE29)))</f>
        <v>1</v>
      </c>
      <c r="S29" s="29" t="str">
        <f>IF('Órdenes según Instancia'!K29=0,"-",IF('Órdenes según Instancia'!AE29=0,"-",('Órdenes según Instancia'!K29/'Órdenes según Instancia'!AE29)))</f>
        <v>-</v>
      </c>
      <c r="T29" s="29" t="str">
        <f>IF('Órdenes según Instancia'!P29=0,"-",IF('Órdenes según Instancia'!AE29=0,"-",('Órdenes según Instancia'!P29/'Órdenes según Instancia'!AE29)))</f>
        <v>-</v>
      </c>
      <c r="U29" s="29" t="str">
        <f>IF('Órdenes según Instancia'!U29=0,"-",IF('Órdenes según Instancia'!AE29=0,"-",('Órdenes según Instancia'!U29/('Órdenes según Instancia'!AE29))))</f>
        <v>-</v>
      </c>
      <c r="V29" s="29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37</v>
      </c>
      <c r="C30" s="29">
        <f>IF('Órdenes según Instancia'!C30=0,"-",IF('Órdenes según Instancia'!AB30=0,"-",('Órdenes según Instancia'!C30/'Órdenes según Instancia'!AB30)))</f>
        <v>0.9327731092436975</v>
      </c>
      <c r="D30" s="29">
        <f>IF('Órdenes según Instancia'!H30=0,"-",IF('Órdenes según Instancia'!AB30=0,"-",('Órdenes según Instancia'!H30/'Órdenes según Instancia'!AB30)))</f>
        <v>4.2016806722689079E-2</v>
      </c>
      <c r="E30" s="29">
        <f>IF('Órdenes según Instancia'!M30=0,"-",IF('Órdenes según Instancia'!AB30=0,"-",('Órdenes según Instancia'!M30/'Órdenes según Instancia'!AB30)))</f>
        <v>2.5210084033613446E-2</v>
      </c>
      <c r="F30" s="29" t="str">
        <f>IF('Órdenes según Instancia'!R30=0,"-",IF('Órdenes según Instancia'!AB30=0,"-",('Órdenes según Instancia'!R30/'Órdenes según Instancia'!AB30)))</f>
        <v>-</v>
      </c>
      <c r="G30" s="29" t="str">
        <f>IF('Órdenes según Instancia'!W30=0,"-",IF('Órdenes según Instancia'!AB30=0,"-",('Órdenes según Instancia'!W30/'Órdenes según Instancia'!AB30)))</f>
        <v>-</v>
      </c>
      <c r="H30" s="29" t="str">
        <f>IF('Órdenes según Instancia'!D30=0,"-",IF('Órdenes según Instancia'!AC30=0,"-",('Órdenes según Instancia'!D30/'Órdenes según Instancia'!AC30)))</f>
        <v>-</v>
      </c>
      <c r="I30" s="29" t="str">
        <f>IF('Órdenes según Instancia'!I30=0,"-",IF('Órdenes según Instancia'!AC30=0,"-",('Órdenes según Instancia'!I30/'Órdenes según Instancia'!AC30)))</f>
        <v>-</v>
      </c>
      <c r="J30" s="29" t="str">
        <f>IF('Órdenes según Instancia'!N30=0,"-",IF('Órdenes según Instancia'!AC30=0,"-",('Órdenes según Instancia'!N30/'Órdenes según Instancia'!AC30)))</f>
        <v>-</v>
      </c>
      <c r="K30" s="29" t="str">
        <f>IF('Órdenes según Instancia'!S30=0,"-",IF('Órdenes según Instancia'!AC30=0,"-",('Órdenes según Instancia'!S30/'Órdenes según Instancia'!AC30)))</f>
        <v>-</v>
      </c>
      <c r="L30" s="29" t="str">
        <f>IF('Órdenes según Instancia'!X30=0,"-",IF('Órdenes según Instancia'!AC30=0,"-",('Órdenes según Instancia'!X30/'Órdenes según Instancia'!AC30)))</f>
        <v>-</v>
      </c>
      <c r="M30" s="29">
        <f>IF('Órdenes según Instancia'!E30=0,"-",IF('Órdenes según Instancia'!AD30=0,"-",('Órdenes según Instancia'!E30/'Órdenes según Instancia'!AD30)))</f>
        <v>0.93006993006993011</v>
      </c>
      <c r="N30" s="29">
        <f>IF('Órdenes según Instancia'!J30=0,"-",IF('Órdenes según Instancia'!AD30=0,"-",('Órdenes según Instancia'!J30/'Órdenes según Instancia'!AD30)))</f>
        <v>2.7972027972027972E-2</v>
      </c>
      <c r="O30" s="29">
        <f>IF('Órdenes según Instancia'!O30=0,"-",IF('Órdenes según Instancia'!AD30=0,"-",('Órdenes según Instancia'!O30/'Órdenes según Instancia'!AD30)))</f>
        <v>4.195804195804196E-2</v>
      </c>
      <c r="P30" s="29" t="str">
        <f>IF('Órdenes según Instancia'!T30=0,"-",IF('Órdenes según Instancia'!AD30=0,"-",('Órdenes según Instancia'!T30/'Órdenes según Instancia'!AD30)))</f>
        <v>-</v>
      </c>
      <c r="Q30" s="29" t="str">
        <f>IF('Órdenes según Instancia'!Y30=0,"-",IF('Órdenes según Instancia'!AD30=0,"-",('Órdenes según Instancia'!Y30/'Órdenes según Instancia'!AD30)))</f>
        <v>-</v>
      </c>
      <c r="R30" s="29">
        <f>IF('Órdenes según Instancia'!F30=0,"-",IF('Órdenes según Instancia'!AE30=0,"-",('Órdenes según Instancia'!F30/'Órdenes según Instancia'!AE30)))</f>
        <v>0.93684210526315792</v>
      </c>
      <c r="S30" s="29">
        <f>IF('Órdenes según Instancia'!K30=0,"-",IF('Órdenes según Instancia'!AE30=0,"-",('Órdenes según Instancia'!K30/'Órdenes según Instancia'!AE30)))</f>
        <v>6.3157894736842107E-2</v>
      </c>
      <c r="T30" s="29" t="str">
        <f>IF('Órdenes según Instancia'!P30=0,"-",IF('Órdenes según Instancia'!AE30=0,"-",('Órdenes según Instancia'!P30/'Órdenes según Instancia'!AE30)))</f>
        <v>-</v>
      </c>
      <c r="U30" s="29" t="str">
        <f>IF('Órdenes según Instancia'!U30=0,"-",IF('Órdenes según Instancia'!AE30=0,"-",('Órdenes según Instancia'!U30/('Órdenes según Instancia'!AE30))))</f>
        <v>-</v>
      </c>
      <c r="V30" s="29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38</v>
      </c>
      <c r="C31" s="30">
        <f>IF('Órdenes según Instancia'!C31=0,"-",IF('Órdenes según Instancia'!AB31=0,"-",('Órdenes según Instancia'!C31/'Órdenes según Instancia'!AB31)))</f>
        <v>1</v>
      </c>
      <c r="D31" s="30" t="str">
        <f>IF('Órdenes según Instancia'!H31=0,"-",IF('Órdenes según Instancia'!AB31=0,"-",('Órdenes según Instancia'!H31/'Órdenes según Instancia'!AB31)))</f>
        <v>-</v>
      </c>
      <c r="E31" s="30" t="str">
        <f>IF('Órdenes según Instancia'!M31=0,"-",IF('Órdenes según Instancia'!AB31=0,"-",('Órdenes según Instancia'!M31/'Órdenes según Instancia'!AB31)))</f>
        <v>-</v>
      </c>
      <c r="F31" s="30" t="str">
        <f>IF('Órdenes según Instancia'!R31=0,"-",IF('Órdenes según Instancia'!AB31=0,"-",('Órdenes según Instancia'!R31/'Órdenes según Instancia'!AB31)))</f>
        <v>-</v>
      </c>
      <c r="G31" s="30" t="str">
        <f>IF('Órdenes según Instancia'!W31=0,"-",IF('Órdenes según Instancia'!AB31=0,"-",('Órdenes según Instancia'!W31/'Órdenes según Instancia'!AB31)))</f>
        <v>-</v>
      </c>
      <c r="H31" s="30" t="str">
        <f>IF('Órdenes según Instancia'!D31=0,"-",IF('Órdenes según Instancia'!AC31=0,"-",('Órdenes según Instancia'!D31/'Órdenes según Instancia'!AC31)))</f>
        <v>-</v>
      </c>
      <c r="I31" s="30" t="str">
        <f>IF('Órdenes según Instancia'!I31=0,"-",IF('Órdenes según Instancia'!AC31=0,"-",('Órdenes según Instancia'!I31/'Órdenes según Instancia'!AC31)))</f>
        <v>-</v>
      </c>
      <c r="J31" s="30" t="str">
        <f>IF('Órdenes según Instancia'!N31=0,"-",IF('Órdenes según Instancia'!AC31=0,"-",('Órdenes según Instancia'!N31/'Órdenes según Instancia'!AC31)))</f>
        <v>-</v>
      </c>
      <c r="K31" s="30" t="str">
        <f>IF('Órdenes según Instancia'!S31=0,"-",IF('Órdenes según Instancia'!AC31=0,"-",('Órdenes según Instancia'!S31/'Órdenes según Instancia'!AC31)))</f>
        <v>-</v>
      </c>
      <c r="L31" s="30" t="str">
        <f>IF('Órdenes según Instancia'!X31=0,"-",IF('Órdenes según Instancia'!AC31=0,"-",('Órdenes según Instancia'!X31/'Órdenes según Instancia'!AC31)))</f>
        <v>-</v>
      </c>
      <c r="M31" s="30">
        <f>IF('Órdenes según Instancia'!E31=0,"-",IF('Órdenes según Instancia'!AD31=0,"-",('Órdenes según Instancia'!E31/'Órdenes según Instancia'!AD31)))</f>
        <v>1</v>
      </c>
      <c r="N31" s="30" t="str">
        <f>IF('Órdenes según Instancia'!J31=0,"-",IF('Órdenes según Instancia'!AD31=0,"-",('Órdenes según Instancia'!J31/'Órdenes según Instancia'!AD31)))</f>
        <v>-</v>
      </c>
      <c r="O31" s="30" t="str">
        <f>IF('Órdenes según Instancia'!O31=0,"-",IF('Órdenes según Instancia'!AD31=0,"-",('Órdenes según Instancia'!O31/'Órdenes según Instancia'!AD31)))</f>
        <v>-</v>
      </c>
      <c r="P31" s="30" t="str">
        <f>IF('Órdenes según Instancia'!T31=0,"-",IF('Órdenes según Instancia'!AD31=0,"-",('Órdenes según Instancia'!T31/'Órdenes según Instancia'!AD31)))</f>
        <v>-</v>
      </c>
      <c r="Q31" s="30" t="str">
        <f>IF('Órdenes según Instancia'!Y31=0,"-",IF('Órdenes según Instancia'!AD31=0,"-",('Órdenes según Instancia'!Y31/'Órdenes según Instancia'!AD31)))</f>
        <v>-</v>
      </c>
      <c r="R31" s="30">
        <f>IF('Órdenes según Instancia'!F31=0,"-",IF('Órdenes según Instancia'!AE31=0,"-",('Órdenes según Instancia'!F31/'Órdenes según Instancia'!AE31)))</f>
        <v>1</v>
      </c>
      <c r="S31" s="30" t="str">
        <f>IF('Órdenes según Instancia'!K31=0,"-",IF('Órdenes según Instancia'!AE31=0,"-",('Órdenes según Instancia'!K31/'Órdenes según Instancia'!AE31)))</f>
        <v>-</v>
      </c>
      <c r="T31" s="30" t="str">
        <f>IF('Órdenes según Instancia'!P31=0,"-",IF('Órdenes según Instancia'!AE31=0,"-",('Órdenes según Instancia'!P31/'Órdenes según Instancia'!AE31)))</f>
        <v>-</v>
      </c>
      <c r="U31" s="30" t="str">
        <f>IF('Órdenes según Instancia'!U31=0,"-",IF('Órdenes según Instancia'!AE31=0,"-",('Órdenes según Instancia'!U31/('Órdenes según Instancia'!AE31))))</f>
        <v>-</v>
      </c>
      <c r="V31" s="30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7" t="s">
        <v>39</v>
      </c>
      <c r="C32" s="28">
        <f>IF('Órdenes según Instancia'!C32=0,"-",IF('Órdenes según Instancia'!AB32=0,"-",('Órdenes según Instancia'!C32/'Órdenes según Instancia'!AB32)))</f>
        <v>0.93617241736607604</v>
      </c>
      <c r="D32" s="28">
        <f>IF('Órdenes según Instancia'!H32=0,"-",IF('Órdenes según Instancia'!AB32=0,"-",('Órdenes según Instancia'!H32/'Órdenes según Instancia'!AB32)))</f>
        <v>3.9374158118329703E-3</v>
      </c>
      <c r="E32" s="28">
        <f>IF('Órdenes según Instancia'!M32=0,"-",IF('Órdenes según Instancia'!AB32=0,"-",('Órdenes según Instancia'!M32/'Órdenes según Instancia'!AB32)))</f>
        <v>4.8181535592166612E-2</v>
      </c>
      <c r="F32" s="28">
        <f>IF('Órdenes según Instancia'!R32=0,"-",IF('Órdenes según Instancia'!AB32=0,"-",('Órdenes según Instancia'!R32/'Órdenes según Instancia'!AB32)))</f>
        <v>1.170863122992436E-2</v>
      </c>
      <c r="G32" s="28" t="str">
        <f>IF('Órdenes según Instancia'!W32=0,"-",IF('Órdenes según Instancia'!AB32=0,"-",('Órdenes según Instancia'!W32/'Órdenes según Instancia'!AB32)))</f>
        <v>-</v>
      </c>
      <c r="H32" s="28">
        <f>IF('Órdenes según Instancia'!D32=0,"-",IF('Órdenes según Instancia'!AC32=0,"-",('Órdenes según Instancia'!D32/'Órdenes según Instancia'!AC32)))</f>
        <v>1</v>
      </c>
      <c r="I32" s="28" t="str">
        <f>IF('Órdenes según Instancia'!I32=0,"-",IF('Órdenes según Instancia'!AC32=0,"-",('Órdenes según Instancia'!I32/'Órdenes según Instancia'!AC32)))</f>
        <v>-</v>
      </c>
      <c r="J32" s="28" t="str">
        <f>IF('Órdenes según Instancia'!N32=0,"-",IF('Órdenes según Instancia'!AC32=0,"-",('Órdenes según Instancia'!N32/'Órdenes según Instancia'!AC32)))</f>
        <v>-</v>
      </c>
      <c r="K32" s="28" t="str">
        <f>IF('Órdenes según Instancia'!S32=0,"-",IF('Órdenes según Instancia'!AC32=0,"-",('Órdenes según Instancia'!S32/'Órdenes según Instancia'!AC32)))</f>
        <v>-</v>
      </c>
      <c r="L32" s="28" t="str">
        <f>IF('Órdenes según Instancia'!X32=0,"-",IF('Órdenes según Instancia'!AC32=0,"-",('Órdenes según Instancia'!X32/'Órdenes según Instancia'!AC32)))</f>
        <v>-</v>
      </c>
      <c r="M32" s="28">
        <f>IF('Órdenes según Instancia'!E32=0,"-",IF('Órdenes según Instancia'!AD32=0,"-",('Órdenes según Instancia'!E32/'Órdenes según Instancia'!AD32)))</f>
        <v>0.91658174406754989</v>
      </c>
      <c r="N32" s="28">
        <f>IF('Órdenes según Instancia'!J32=0,"-",IF('Órdenes según Instancia'!AD32=0,"-",('Órdenes según Instancia'!J32/'Órdenes según Instancia'!AD32)))</f>
        <v>3.4939583636628331E-3</v>
      </c>
      <c r="O32" s="28">
        <f>IF('Órdenes según Instancia'!O32=0,"-",IF('Órdenes según Instancia'!AD32=0,"-",('Órdenes según Instancia'!O32/'Órdenes según Instancia'!AD32)))</f>
        <v>6.3619158538360754E-2</v>
      </c>
      <c r="P32" s="28">
        <f>IF('Órdenes según Instancia'!T32=0,"-",IF('Órdenes según Instancia'!AD32=0,"-",('Órdenes según Instancia'!T32/'Órdenes según Instancia'!AD32)))</f>
        <v>1.6305139030426553E-2</v>
      </c>
      <c r="Q32" s="28" t="str">
        <f>IF('Órdenes según Instancia'!Y32=0,"-",IF('Órdenes según Instancia'!AD32=0,"-",('Órdenes según Instancia'!Y32/'Órdenes según Instancia'!AD32)))</f>
        <v>-</v>
      </c>
      <c r="R32" s="28">
        <f>IF('Órdenes según Instancia'!F32=0,"-",IF('Órdenes según Instancia'!AE32=0,"-",('Órdenes según Instancia'!F32/'Órdenes según Instancia'!AE32)))</f>
        <v>0.98439201451905622</v>
      </c>
      <c r="S32" s="28">
        <f>IF('Órdenes según Instancia'!K32=0,"-",IF('Órdenes según Instancia'!AE32=0,"-",('Órdenes según Instancia'!K32/'Órdenes según Instancia'!AE32)))</f>
        <v>5.0816696914700544E-3</v>
      </c>
      <c r="T32" s="28">
        <f>IF('Órdenes según Instancia'!P32=0,"-",IF('Órdenes según Instancia'!AE32=0,"-",('Órdenes según Instancia'!P32/'Órdenes según Instancia'!AE32)))</f>
        <v>1.0163339382940109E-2</v>
      </c>
      <c r="U32" s="28">
        <f>IF('Órdenes según Instancia'!U32=0,"-",IF('Órdenes según Instancia'!AE32=0,"-",('Órdenes según Instancia'!U32/('Órdenes según Instancia'!AE32))))</f>
        <v>3.6297640653357529E-4</v>
      </c>
      <c r="V32" s="28" t="str">
        <f>IF('Órdenes según Instancia'!Z32=0,"-",IF('Órdenes según Instancia'!AE32=0,"-",('Órdenes según Instancia'!Z32/'Órdenes según Instancia'!AE32)))</f>
        <v>-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s="59" customFormat="1" ht="58.5" customHeight="1" x14ac:dyDescent="0.2">
      <c r="C12" s="87" t="s">
        <v>225</v>
      </c>
      <c r="D12" s="87"/>
      <c r="E12" s="87" t="s">
        <v>148</v>
      </c>
      <c r="F12" s="87"/>
      <c r="G12" s="87" t="s">
        <v>149</v>
      </c>
      <c r="H12" s="87"/>
      <c r="I12" s="87" t="s">
        <v>226</v>
      </c>
      <c r="J12" s="87"/>
      <c r="K12" s="87" t="s">
        <v>227</v>
      </c>
      <c r="L12" s="87"/>
      <c r="M12" s="87" t="s">
        <v>150</v>
      </c>
      <c r="N12" s="87"/>
      <c r="O12" s="87" t="s">
        <v>151</v>
      </c>
      <c r="P12" s="87"/>
      <c r="Q12" s="87" t="s">
        <v>152</v>
      </c>
      <c r="R12" s="87"/>
      <c r="S12" s="87" t="s">
        <v>228</v>
      </c>
      <c r="T12" s="87"/>
      <c r="U12" s="87" t="s">
        <v>153</v>
      </c>
      <c r="V12" s="87"/>
      <c r="W12" s="87" t="s">
        <v>229</v>
      </c>
      <c r="X12" s="87"/>
      <c r="Y12" s="87" t="s">
        <v>230</v>
      </c>
      <c r="Z12" s="87"/>
      <c r="AA12" s="87" t="s">
        <v>231</v>
      </c>
      <c r="AB12" s="87"/>
      <c r="AC12" s="87" t="s">
        <v>232</v>
      </c>
      <c r="AD12" s="87"/>
      <c r="AE12" s="87" t="s">
        <v>233</v>
      </c>
      <c r="AF12" s="87"/>
      <c r="AG12" s="87" t="s">
        <v>154</v>
      </c>
      <c r="AH12" s="87"/>
      <c r="AI12" s="87" t="s">
        <v>155</v>
      </c>
      <c r="AJ12" s="87"/>
    </row>
    <row r="13" spans="2:36" ht="41.25" customHeight="1" thickBot="1" x14ac:dyDescent="0.25">
      <c r="B13" s="32"/>
      <c r="C13" s="34" t="s">
        <v>156</v>
      </c>
      <c r="D13" s="34" t="s">
        <v>157</v>
      </c>
      <c r="E13" s="34" t="s">
        <v>156</v>
      </c>
      <c r="F13" s="34" t="s">
        <v>157</v>
      </c>
      <c r="G13" s="34" t="s">
        <v>156</v>
      </c>
      <c r="H13" s="34" t="s">
        <v>157</v>
      </c>
      <c r="I13" s="34" t="s">
        <v>156</v>
      </c>
      <c r="J13" s="34" t="s">
        <v>157</v>
      </c>
      <c r="K13" s="34" t="s">
        <v>156</v>
      </c>
      <c r="L13" s="34" t="s">
        <v>157</v>
      </c>
      <c r="M13" s="34" t="s">
        <v>156</v>
      </c>
      <c r="N13" s="34" t="s">
        <v>157</v>
      </c>
      <c r="O13" s="34" t="s">
        <v>156</v>
      </c>
      <c r="P13" s="34" t="s">
        <v>157</v>
      </c>
      <c r="Q13" s="34" t="s">
        <v>156</v>
      </c>
      <c r="R13" s="34" t="s">
        <v>157</v>
      </c>
      <c r="S13" s="34" t="s">
        <v>156</v>
      </c>
      <c r="T13" s="34" t="s">
        <v>157</v>
      </c>
      <c r="U13" s="34" t="s">
        <v>156</v>
      </c>
      <c r="V13" s="34" t="s">
        <v>157</v>
      </c>
      <c r="W13" s="34" t="s">
        <v>156</v>
      </c>
      <c r="X13" s="34" t="s">
        <v>157</v>
      </c>
      <c r="Y13" s="34" t="s">
        <v>156</v>
      </c>
      <c r="Z13" s="34" t="s">
        <v>157</v>
      </c>
      <c r="AA13" s="34" t="s">
        <v>156</v>
      </c>
      <c r="AB13" s="34" t="s">
        <v>157</v>
      </c>
      <c r="AC13" s="34" t="s">
        <v>156</v>
      </c>
      <c r="AD13" s="34" t="s">
        <v>157</v>
      </c>
      <c r="AE13" s="34" t="s">
        <v>156</v>
      </c>
      <c r="AF13" s="34" t="s">
        <v>157</v>
      </c>
      <c r="AG13" s="34" t="s">
        <v>156</v>
      </c>
      <c r="AH13" s="34" t="s">
        <v>157</v>
      </c>
      <c r="AI13" s="34" t="s">
        <v>156</v>
      </c>
      <c r="AJ13" s="34" t="s">
        <v>157</v>
      </c>
    </row>
    <row r="14" spans="2:36" ht="20.100000000000001" customHeight="1" thickBot="1" x14ac:dyDescent="0.25">
      <c r="B14" s="3" t="s">
        <v>22</v>
      </c>
      <c r="C14" s="19">
        <v>39</v>
      </c>
      <c r="D14" s="19">
        <v>60</v>
      </c>
      <c r="E14" s="19">
        <v>76</v>
      </c>
      <c r="F14" s="19">
        <v>39</v>
      </c>
      <c r="G14" s="19">
        <v>881</v>
      </c>
      <c r="H14" s="19">
        <v>551</v>
      </c>
      <c r="I14" s="19">
        <v>814</v>
      </c>
      <c r="J14" s="19">
        <v>477</v>
      </c>
      <c r="K14" s="19">
        <v>180</v>
      </c>
      <c r="L14" s="19">
        <v>5</v>
      </c>
      <c r="M14" s="19">
        <v>131</v>
      </c>
      <c r="N14" s="19">
        <v>54</v>
      </c>
      <c r="O14" s="19">
        <v>114</v>
      </c>
      <c r="P14" s="19">
        <v>78</v>
      </c>
      <c r="Q14" s="19">
        <v>2235</v>
      </c>
      <c r="R14" s="19">
        <v>1264</v>
      </c>
      <c r="S14" s="19">
        <v>239</v>
      </c>
      <c r="T14" s="19">
        <v>13</v>
      </c>
      <c r="U14" s="19">
        <v>13</v>
      </c>
      <c r="V14" s="19">
        <v>2</v>
      </c>
      <c r="W14" s="19">
        <v>161</v>
      </c>
      <c r="X14" s="19">
        <v>4</v>
      </c>
      <c r="Y14" s="19">
        <v>21</v>
      </c>
      <c r="Z14" s="19">
        <v>0</v>
      </c>
      <c r="AA14" s="19">
        <v>56</v>
      </c>
      <c r="AB14" s="19">
        <v>5</v>
      </c>
      <c r="AC14" s="19">
        <v>290</v>
      </c>
      <c r="AD14" s="19">
        <v>11</v>
      </c>
      <c r="AE14" s="19">
        <v>12</v>
      </c>
      <c r="AF14" s="19">
        <v>1</v>
      </c>
      <c r="AG14" s="19">
        <v>87</v>
      </c>
      <c r="AH14" s="19">
        <v>5</v>
      </c>
      <c r="AI14" s="19">
        <v>879</v>
      </c>
      <c r="AJ14" s="19">
        <v>41</v>
      </c>
    </row>
    <row r="15" spans="2:36" ht="20.100000000000001" customHeight="1" thickBot="1" x14ac:dyDescent="0.25">
      <c r="B15" s="4" t="s">
        <v>23</v>
      </c>
      <c r="C15" s="20">
        <v>5</v>
      </c>
      <c r="D15" s="20">
        <v>5</v>
      </c>
      <c r="E15" s="20">
        <v>4</v>
      </c>
      <c r="F15" s="20">
        <v>1</v>
      </c>
      <c r="G15" s="20">
        <v>93</v>
      </c>
      <c r="H15" s="20">
        <v>116</v>
      </c>
      <c r="I15" s="20">
        <v>86</v>
      </c>
      <c r="J15" s="20">
        <v>115</v>
      </c>
      <c r="K15" s="20">
        <v>1</v>
      </c>
      <c r="L15" s="20">
        <v>1</v>
      </c>
      <c r="M15" s="20">
        <v>6</v>
      </c>
      <c r="N15" s="20">
        <v>2</v>
      </c>
      <c r="O15" s="20">
        <v>2</v>
      </c>
      <c r="P15" s="20">
        <v>1</v>
      </c>
      <c r="Q15" s="20">
        <v>197</v>
      </c>
      <c r="R15" s="20">
        <v>241</v>
      </c>
      <c r="S15" s="20">
        <v>26</v>
      </c>
      <c r="T15" s="20">
        <v>9</v>
      </c>
      <c r="U15" s="20">
        <v>0</v>
      </c>
      <c r="V15" s="20">
        <v>0</v>
      </c>
      <c r="W15" s="20">
        <v>13</v>
      </c>
      <c r="X15" s="20">
        <v>5</v>
      </c>
      <c r="Y15" s="20">
        <v>1</v>
      </c>
      <c r="Z15" s="20">
        <v>0</v>
      </c>
      <c r="AA15" s="20">
        <v>6</v>
      </c>
      <c r="AB15" s="20">
        <v>2</v>
      </c>
      <c r="AC15" s="20">
        <v>25</v>
      </c>
      <c r="AD15" s="20">
        <v>13</v>
      </c>
      <c r="AE15" s="20">
        <v>0</v>
      </c>
      <c r="AF15" s="20">
        <v>0</v>
      </c>
      <c r="AG15" s="20">
        <v>39</v>
      </c>
      <c r="AH15" s="20">
        <v>11</v>
      </c>
      <c r="AI15" s="20">
        <v>110</v>
      </c>
      <c r="AJ15" s="20">
        <v>40</v>
      </c>
    </row>
    <row r="16" spans="2:36" ht="20.100000000000001" customHeight="1" thickBot="1" x14ac:dyDescent="0.25">
      <c r="B16" s="4" t="s">
        <v>24</v>
      </c>
      <c r="C16" s="20">
        <v>3</v>
      </c>
      <c r="D16" s="20">
        <v>0</v>
      </c>
      <c r="E16" s="20">
        <v>31</v>
      </c>
      <c r="F16" s="20">
        <v>4</v>
      </c>
      <c r="G16" s="20">
        <v>101</v>
      </c>
      <c r="H16" s="20">
        <v>21</v>
      </c>
      <c r="I16" s="20">
        <v>101</v>
      </c>
      <c r="J16" s="20">
        <v>21</v>
      </c>
      <c r="K16" s="20">
        <v>0</v>
      </c>
      <c r="L16" s="20">
        <v>0</v>
      </c>
      <c r="M16" s="20">
        <v>3</v>
      </c>
      <c r="N16" s="20">
        <v>0</v>
      </c>
      <c r="O16" s="20">
        <v>4</v>
      </c>
      <c r="P16" s="20">
        <v>0</v>
      </c>
      <c r="Q16" s="20">
        <v>243</v>
      </c>
      <c r="R16" s="20">
        <v>46</v>
      </c>
      <c r="S16" s="20">
        <v>11</v>
      </c>
      <c r="T16" s="20">
        <v>2</v>
      </c>
      <c r="U16" s="20">
        <v>0</v>
      </c>
      <c r="V16" s="20">
        <v>0</v>
      </c>
      <c r="W16" s="20">
        <v>29</v>
      </c>
      <c r="X16" s="20">
        <v>2</v>
      </c>
      <c r="Y16" s="20">
        <v>1</v>
      </c>
      <c r="Z16" s="20">
        <v>0</v>
      </c>
      <c r="AA16" s="20">
        <v>2</v>
      </c>
      <c r="AB16" s="20">
        <v>0</v>
      </c>
      <c r="AC16" s="20">
        <v>36</v>
      </c>
      <c r="AD16" s="20">
        <v>2</v>
      </c>
      <c r="AE16" s="20">
        <v>1</v>
      </c>
      <c r="AF16" s="20">
        <v>0</v>
      </c>
      <c r="AG16" s="20">
        <v>12</v>
      </c>
      <c r="AH16" s="20">
        <v>2</v>
      </c>
      <c r="AI16" s="20">
        <v>92</v>
      </c>
      <c r="AJ16" s="20">
        <v>8</v>
      </c>
    </row>
    <row r="17" spans="2:36" ht="20.100000000000001" customHeight="1" thickBot="1" x14ac:dyDescent="0.25">
      <c r="B17" s="4" t="s">
        <v>25</v>
      </c>
      <c r="C17" s="20">
        <v>3</v>
      </c>
      <c r="D17" s="20">
        <v>1</v>
      </c>
      <c r="E17" s="20">
        <v>6</v>
      </c>
      <c r="F17" s="20">
        <v>0</v>
      </c>
      <c r="G17" s="20">
        <v>121</v>
      </c>
      <c r="H17" s="20">
        <v>39</v>
      </c>
      <c r="I17" s="20">
        <v>131</v>
      </c>
      <c r="J17" s="20">
        <v>39</v>
      </c>
      <c r="K17" s="20">
        <v>24</v>
      </c>
      <c r="L17" s="20">
        <v>0</v>
      </c>
      <c r="M17" s="20">
        <v>21</v>
      </c>
      <c r="N17" s="20">
        <v>28</v>
      </c>
      <c r="O17" s="20">
        <v>6</v>
      </c>
      <c r="P17" s="20">
        <v>16</v>
      </c>
      <c r="Q17" s="20">
        <v>312</v>
      </c>
      <c r="R17" s="20">
        <v>123</v>
      </c>
      <c r="S17" s="20">
        <v>17</v>
      </c>
      <c r="T17" s="20">
        <v>4</v>
      </c>
      <c r="U17" s="20">
        <v>0</v>
      </c>
      <c r="V17" s="20">
        <v>0</v>
      </c>
      <c r="W17" s="20">
        <v>10</v>
      </c>
      <c r="X17" s="20">
        <v>5</v>
      </c>
      <c r="Y17" s="20">
        <v>2</v>
      </c>
      <c r="Z17" s="20">
        <v>0</v>
      </c>
      <c r="AA17" s="20">
        <v>6</v>
      </c>
      <c r="AB17" s="20">
        <v>0</v>
      </c>
      <c r="AC17" s="20">
        <v>16</v>
      </c>
      <c r="AD17" s="20">
        <v>12</v>
      </c>
      <c r="AE17" s="20">
        <v>0</v>
      </c>
      <c r="AF17" s="20">
        <v>0</v>
      </c>
      <c r="AG17" s="20">
        <v>14</v>
      </c>
      <c r="AH17" s="20">
        <v>7</v>
      </c>
      <c r="AI17" s="20">
        <v>65</v>
      </c>
      <c r="AJ17" s="20">
        <v>28</v>
      </c>
    </row>
    <row r="18" spans="2:36" ht="20.100000000000001" customHeight="1" thickBot="1" x14ac:dyDescent="0.25">
      <c r="B18" s="4" t="s">
        <v>26</v>
      </c>
      <c r="C18" s="20">
        <v>8</v>
      </c>
      <c r="D18" s="20">
        <v>2</v>
      </c>
      <c r="E18" s="20">
        <v>1</v>
      </c>
      <c r="F18" s="20">
        <v>33</v>
      </c>
      <c r="G18" s="20">
        <v>197</v>
      </c>
      <c r="H18" s="20">
        <v>122</v>
      </c>
      <c r="I18" s="20">
        <v>199</v>
      </c>
      <c r="J18" s="20">
        <v>116</v>
      </c>
      <c r="K18" s="20">
        <v>27</v>
      </c>
      <c r="L18" s="20">
        <v>67</v>
      </c>
      <c r="M18" s="20">
        <v>62</v>
      </c>
      <c r="N18" s="20">
        <v>0</v>
      </c>
      <c r="O18" s="20">
        <v>44</v>
      </c>
      <c r="P18" s="20">
        <v>0</v>
      </c>
      <c r="Q18" s="20">
        <v>538</v>
      </c>
      <c r="R18" s="20">
        <v>340</v>
      </c>
      <c r="S18" s="20">
        <v>75</v>
      </c>
      <c r="T18" s="20">
        <v>5</v>
      </c>
      <c r="U18" s="20">
        <v>0</v>
      </c>
      <c r="V18" s="20">
        <v>0</v>
      </c>
      <c r="W18" s="20">
        <v>61</v>
      </c>
      <c r="X18" s="20">
        <v>2</v>
      </c>
      <c r="Y18" s="20">
        <v>8</v>
      </c>
      <c r="Z18" s="20">
        <v>0</v>
      </c>
      <c r="AA18" s="20">
        <v>54</v>
      </c>
      <c r="AB18" s="20">
        <v>0</v>
      </c>
      <c r="AC18" s="20">
        <v>119</v>
      </c>
      <c r="AD18" s="20">
        <v>19</v>
      </c>
      <c r="AE18" s="20">
        <v>0</v>
      </c>
      <c r="AF18" s="20">
        <v>0</v>
      </c>
      <c r="AG18" s="20">
        <v>33</v>
      </c>
      <c r="AH18" s="20">
        <v>12</v>
      </c>
      <c r="AI18" s="20">
        <v>350</v>
      </c>
      <c r="AJ18" s="20">
        <v>38</v>
      </c>
    </row>
    <row r="19" spans="2:36" ht="20.100000000000001" customHeight="1" thickBot="1" x14ac:dyDescent="0.25">
      <c r="B19" s="4" t="s">
        <v>27</v>
      </c>
      <c r="C19" s="20">
        <v>0</v>
      </c>
      <c r="D19" s="20">
        <v>2</v>
      </c>
      <c r="E19" s="20">
        <v>0</v>
      </c>
      <c r="F19" s="20">
        <v>0</v>
      </c>
      <c r="G19" s="20">
        <v>78</v>
      </c>
      <c r="H19" s="20">
        <v>1</v>
      </c>
      <c r="I19" s="20">
        <v>49</v>
      </c>
      <c r="J19" s="20">
        <v>1</v>
      </c>
      <c r="K19" s="20">
        <v>0</v>
      </c>
      <c r="L19" s="20">
        <v>0</v>
      </c>
      <c r="M19" s="20">
        <v>25</v>
      </c>
      <c r="N19" s="20">
        <v>1</v>
      </c>
      <c r="O19" s="20">
        <v>2</v>
      </c>
      <c r="P19" s="20">
        <v>0</v>
      </c>
      <c r="Q19" s="20">
        <v>154</v>
      </c>
      <c r="R19" s="20">
        <v>5</v>
      </c>
      <c r="S19" s="20">
        <v>10</v>
      </c>
      <c r="T19" s="20">
        <v>0</v>
      </c>
      <c r="U19" s="20">
        <v>0</v>
      </c>
      <c r="V19" s="20">
        <v>0</v>
      </c>
      <c r="W19" s="20">
        <v>10</v>
      </c>
      <c r="X19" s="20">
        <v>0</v>
      </c>
      <c r="Y19" s="20">
        <v>1</v>
      </c>
      <c r="Z19" s="20">
        <v>0</v>
      </c>
      <c r="AA19" s="20">
        <v>11</v>
      </c>
      <c r="AB19" s="20">
        <v>0</v>
      </c>
      <c r="AC19" s="20">
        <v>12</v>
      </c>
      <c r="AD19" s="20">
        <v>0</v>
      </c>
      <c r="AE19" s="20">
        <v>0</v>
      </c>
      <c r="AF19" s="20">
        <v>0</v>
      </c>
      <c r="AG19" s="20">
        <v>4</v>
      </c>
      <c r="AH19" s="20">
        <v>0</v>
      </c>
      <c r="AI19" s="20">
        <v>48</v>
      </c>
      <c r="AJ19" s="20">
        <v>0</v>
      </c>
    </row>
    <row r="20" spans="2:36" ht="20.100000000000001" customHeight="1" thickBot="1" x14ac:dyDescent="0.25">
      <c r="B20" s="4" t="s">
        <v>28</v>
      </c>
      <c r="C20" s="20">
        <v>18</v>
      </c>
      <c r="D20" s="20">
        <v>4</v>
      </c>
      <c r="E20" s="20">
        <v>30</v>
      </c>
      <c r="F20" s="20">
        <v>8</v>
      </c>
      <c r="G20" s="20">
        <v>263</v>
      </c>
      <c r="H20" s="20">
        <v>39</v>
      </c>
      <c r="I20" s="20">
        <v>259</v>
      </c>
      <c r="J20" s="20">
        <v>35</v>
      </c>
      <c r="K20" s="20">
        <v>49</v>
      </c>
      <c r="L20" s="20">
        <v>0</v>
      </c>
      <c r="M20" s="20">
        <v>20</v>
      </c>
      <c r="N20" s="20">
        <v>3</v>
      </c>
      <c r="O20" s="20">
        <v>24</v>
      </c>
      <c r="P20" s="20">
        <v>5</v>
      </c>
      <c r="Q20" s="20">
        <v>663</v>
      </c>
      <c r="R20" s="20">
        <v>94</v>
      </c>
      <c r="S20" s="20">
        <v>44</v>
      </c>
      <c r="T20" s="20">
        <v>0</v>
      </c>
      <c r="U20" s="20">
        <v>3</v>
      </c>
      <c r="V20" s="20">
        <v>0</v>
      </c>
      <c r="W20" s="20">
        <v>24</v>
      </c>
      <c r="X20" s="20">
        <v>1</v>
      </c>
      <c r="Y20" s="20">
        <v>0</v>
      </c>
      <c r="Z20" s="20">
        <v>0</v>
      </c>
      <c r="AA20" s="20">
        <v>6</v>
      </c>
      <c r="AB20" s="20">
        <v>0</v>
      </c>
      <c r="AC20" s="20">
        <v>53</v>
      </c>
      <c r="AD20" s="20">
        <v>0</v>
      </c>
      <c r="AE20" s="20">
        <v>3</v>
      </c>
      <c r="AF20" s="20">
        <v>0</v>
      </c>
      <c r="AG20" s="20">
        <v>15</v>
      </c>
      <c r="AH20" s="20">
        <v>0</v>
      </c>
      <c r="AI20" s="20">
        <v>148</v>
      </c>
      <c r="AJ20" s="20">
        <v>1</v>
      </c>
    </row>
    <row r="21" spans="2:36" ht="20.100000000000001" customHeight="1" thickBot="1" x14ac:dyDescent="0.25">
      <c r="B21" s="4" t="s">
        <v>29</v>
      </c>
      <c r="C21" s="20">
        <v>8</v>
      </c>
      <c r="D21" s="20">
        <v>3</v>
      </c>
      <c r="E21" s="20">
        <v>79</v>
      </c>
      <c r="F21" s="20">
        <v>1</v>
      </c>
      <c r="G21" s="20">
        <v>290</v>
      </c>
      <c r="H21" s="20">
        <v>19</v>
      </c>
      <c r="I21" s="20">
        <v>290</v>
      </c>
      <c r="J21" s="20">
        <v>19</v>
      </c>
      <c r="K21" s="20">
        <v>7</v>
      </c>
      <c r="L21" s="20">
        <v>3</v>
      </c>
      <c r="M21" s="20">
        <v>155</v>
      </c>
      <c r="N21" s="20">
        <v>7</v>
      </c>
      <c r="O21" s="20">
        <v>14</v>
      </c>
      <c r="P21" s="20">
        <v>4</v>
      </c>
      <c r="Q21" s="20">
        <v>843</v>
      </c>
      <c r="R21" s="20">
        <v>56</v>
      </c>
      <c r="S21" s="20">
        <v>74</v>
      </c>
      <c r="T21" s="20">
        <v>3</v>
      </c>
      <c r="U21" s="20">
        <v>3</v>
      </c>
      <c r="V21" s="20">
        <v>0</v>
      </c>
      <c r="W21" s="20">
        <v>28</v>
      </c>
      <c r="X21" s="20">
        <v>3</v>
      </c>
      <c r="Y21" s="20">
        <v>20</v>
      </c>
      <c r="Z21" s="20">
        <v>0</v>
      </c>
      <c r="AA21" s="20">
        <v>18</v>
      </c>
      <c r="AB21" s="20">
        <v>0</v>
      </c>
      <c r="AC21" s="20">
        <v>88</v>
      </c>
      <c r="AD21" s="20">
        <v>3</v>
      </c>
      <c r="AE21" s="20">
        <v>1</v>
      </c>
      <c r="AF21" s="20">
        <v>0</v>
      </c>
      <c r="AG21" s="20">
        <v>27</v>
      </c>
      <c r="AH21" s="20">
        <v>0</v>
      </c>
      <c r="AI21" s="20">
        <v>259</v>
      </c>
      <c r="AJ21" s="20">
        <v>9</v>
      </c>
    </row>
    <row r="22" spans="2:36" ht="20.100000000000001" customHeight="1" thickBot="1" x14ac:dyDescent="0.25">
      <c r="B22" s="4" t="s">
        <v>30</v>
      </c>
      <c r="C22" s="20">
        <v>16</v>
      </c>
      <c r="D22" s="20">
        <v>2</v>
      </c>
      <c r="E22" s="20">
        <v>11</v>
      </c>
      <c r="F22" s="20">
        <v>3</v>
      </c>
      <c r="G22" s="20">
        <v>565</v>
      </c>
      <c r="H22" s="20">
        <v>51</v>
      </c>
      <c r="I22" s="20">
        <v>571</v>
      </c>
      <c r="J22" s="20">
        <v>50</v>
      </c>
      <c r="K22" s="20">
        <v>7</v>
      </c>
      <c r="L22" s="20">
        <v>0</v>
      </c>
      <c r="M22" s="20">
        <v>40</v>
      </c>
      <c r="N22" s="20">
        <v>15</v>
      </c>
      <c r="O22" s="20">
        <v>18</v>
      </c>
      <c r="P22" s="20">
        <v>0</v>
      </c>
      <c r="Q22" s="20">
        <v>1228</v>
      </c>
      <c r="R22" s="20">
        <v>121</v>
      </c>
      <c r="S22" s="20">
        <v>121</v>
      </c>
      <c r="T22" s="20">
        <v>6</v>
      </c>
      <c r="U22" s="20">
        <v>0</v>
      </c>
      <c r="V22" s="20">
        <v>0</v>
      </c>
      <c r="W22" s="20">
        <v>93</v>
      </c>
      <c r="X22" s="20">
        <v>2</v>
      </c>
      <c r="Y22" s="20">
        <v>5</v>
      </c>
      <c r="Z22" s="20">
        <v>0</v>
      </c>
      <c r="AA22" s="20">
        <v>108</v>
      </c>
      <c r="AB22" s="20">
        <v>0</v>
      </c>
      <c r="AC22" s="20">
        <v>163</v>
      </c>
      <c r="AD22" s="20">
        <v>7</v>
      </c>
      <c r="AE22" s="20">
        <v>0</v>
      </c>
      <c r="AF22" s="20">
        <v>0</v>
      </c>
      <c r="AG22" s="20">
        <v>56</v>
      </c>
      <c r="AH22" s="20">
        <v>4</v>
      </c>
      <c r="AI22" s="20">
        <v>546</v>
      </c>
      <c r="AJ22" s="20">
        <v>19</v>
      </c>
    </row>
    <row r="23" spans="2:36" ht="20.100000000000001" customHeight="1" thickBot="1" x14ac:dyDescent="0.25">
      <c r="B23" s="4" t="s">
        <v>31</v>
      </c>
      <c r="C23" s="20">
        <v>26</v>
      </c>
      <c r="D23" s="20">
        <v>13</v>
      </c>
      <c r="E23" s="20">
        <v>80</v>
      </c>
      <c r="F23" s="20">
        <v>107</v>
      </c>
      <c r="G23" s="20">
        <v>618</v>
      </c>
      <c r="H23" s="20">
        <v>308</v>
      </c>
      <c r="I23" s="20">
        <v>618</v>
      </c>
      <c r="J23" s="20">
        <v>300</v>
      </c>
      <c r="K23" s="20">
        <v>25</v>
      </c>
      <c r="L23" s="20">
        <v>4</v>
      </c>
      <c r="M23" s="20">
        <v>89</v>
      </c>
      <c r="N23" s="20">
        <v>109</v>
      </c>
      <c r="O23" s="20">
        <v>108</v>
      </c>
      <c r="P23" s="20">
        <v>32</v>
      </c>
      <c r="Q23" s="20">
        <v>1564</v>
      </c>
      <c r="R23" s="20">
        <v>873</v>
      </c>
      <c r="S23" s="20">
        <v>147</v>
      </c>
      <c r="T23" s="20">
        <v>0</v>
      </c>
      <c r="U23" s="20">
        <v>0</v>
      </c>
      <c r="V23" s="20">
        <v>0</v>
      </c>
      <c r="W23" s="20">
        <v>120</v>
      </c>
      <c r="X23" s="20">
        <v>0</v>
      </c>
      <c r="Y23" s="20">
        <v>1</v>
      </c>
      <c r="Z23" s="20">
        <v>0</v>
      </c>
      <c r="AA23" s="20">
        <v>42</v>
      </c>
      <c r="AB23" s="20">
        <v>0</v>
      </c>
      <c r="AC23" s="20">
        <v>178</v>
      </c>
      <c r="AD23" s="20">
        <v>0</v>
      </c>
      <c r="AE23" s="20">
        <v>21</v>
      </c>
      <c r="AF23" s="20">
        <v>0</v>
      </c>
      <c r="AG23" s="20">
        <v>70</v>
      </c>
      <c r="AH23" s="20">
        <v>0</v>
      </c>
      <c r="AI23" s="20">
        <v>579</v>
      </c>
      <c r="AJ23" s="20">
        <v>0</v>
      </c>
    </row>
    <row r="24" spans="2:36" ht="20.100000000000001" customHeight="1" thickBot="1" x14ac:dyDescent="0.25">
      <c r="B24" s="4" t="s">
        <v>32</v>
      </c>
      <c r="C24" s="20">
        <v>4</v>
      </c>
      <c r="D24" s="20">
        <v>1</v>
      </c>
      <c r="E24" s="20">
        <v>0</v>
      </c>
      <c r="F24" s="20">
        <v>0</v>
      </c>
      <c r="G24" s="20">
        <v>142</v>
      </c>
      <c r="H24" s="20">
        <v>10</v>
      </c>
      <c r="I24" s="20">
        <v>144</v>
      </c>
      <c r="J24" s="20">
        <v>10</v>
      </c>
      <c r="K24" s="20">
        <v>3</v>
      </c>
      <c r="L24" s="20">
        <v>0</v>
      </c>
      <c r="M24" s="20">
        <v>43</v>
      </c>
      <c r="N24" s="20">
        <v>2</v>
      </c>
      <c r="O24" s="20">
        <v>0</v>
      </c>
      <c r="P24" s="20">
        <v>0</v>
      </c>
      <c r="Q24" s="20">
        <v>336</v>
      </c>
      <c r="R24" s="20">
        <v>23</v>
      </c>
      <c r="S24" s="20">
        <v>27</v>
      </c>
      <c r="T24" s="20">
        <v>1</v>
      </c>
      <c r="U24" s="20">
        <v>0</v>
      </c>
      <c r="V24" s="20">
        <v>0</v>
      </c>
      <c r="W24" s="20">
        <v>22</v>
      </c>
      <c r="X24" s="20">
        <v>0</v>
      </c>
      <c r="Y24" s="20">
        <v>0</v>
      </c>
      <c r="Z24" s="20">
        <v>0</v>
      </c>
      <c r="AA24" s="20">
        <v>23</v>
      </c>
      <c r="AB24" s="20">
        <v>1</v>
      </c>
      <c r="AC24" s="20">
        <v>32</v>
      </c>
      <c r="AD24" s="20">
        <v>2</v>
      </c>
      <c r="AE24" s="20">
        <v>1</v>
      </c>
      <c r="AF24" s="20">
        <v>0</v>
      </c>
      <c r="AG24" s="20">
        <v>5</v>
      </c>
      <c r="AH24" s="20">
        <v>0</v>
      </c>
      <c r="AI24" s="20">
        <v>110</v>
      </c>
      <c r="AJ24" s="20">
        <v>4</v>
      </c>
    </row>
    <row r="25" spans="2:36" ht="20.100000000000001" customHeight="1" thickBot="1" x14ac:dyDescent="0.25">
      <c r="B25" s="4" t="s">
        <v>33</v>
      </c>
      <c r="C25" s="20">
        <v>22</v>
      </c>
      <c r="D25" s="20">
        <v>2</v>
      </c>
      <c r="E25" s="20">
        <v>7</v>
      </c>
      <c r="F25" s="20">
        <v>1</v>
      </c>
      <c r="G25" s="20">
        <v>262</v>
      </c>
      <c r="H25" s="20">
        <v>21</v>
      </c>
      <c r="I25" s="20">
        <v>254</v>
      </c>
      <c r="J25" s="20">
        <v>20</v>
      </c>
      <c r="K25" s="20">
        <v>5</v>
      </c>
      <c r="L25" s="20">
        <v>1</v>
      </c>
      <c r="M25" s="20">
        <v>80</v>
      </c>
      <c r="N25" s="20">
        <v>0</v>
      </c>
      <c r="O25" s="20">
        <v>45</v>
      </c>
      <c r="P25" s="20">
        <v>1</v>
      </c>
      <c r="Q25" s="20">
        <v>675</v>
      </c>
      <c r="R25" s="20">
        <v>46</v>
      </c>
      <c r="S25" s="20">
        <v>20</v>
      </c>
      <c r="T25" s="20">
        <v>3</v>
      </c>
      <c r="U25" s="20">
        <v>0</v>
      </c>
      <c r="V25" s="20">
        <v>0</v>
      </c>
      <c r="W25" s="20">
        <v>31</v>
      </c>
      <c r="X25" s="20">
        <v>1</v>
      </c>
      <c r="Y25" s="20">
        <v>4</v>
      </c>
      <c r="Z25" s="20">
        <v>0</v>
      </c>
      <c r="AA25" s="20">
        <v>21</v>
      </c>
      <c r="AB25" s="20">
        <v>0</v>
      </c>
      <c r="AC25" s="20">
        <v>40</v>
      </c>
      <c r="AD25" s="20">
        <v>4</v>
      </c>
      <c r="AE25" s="20">
        <v>0</v>
      </c>
      <c r="AF25" s="20">
        <v>0</v>
      </c>
      <c r="AG25" s="20">
        <v>12</v>
      </c>
      <c r="AH25" s="20">
        <v>0</v>
      </c>
      <c r="AI25" s="20">
        <v>128</v>
      </c>
      <c r="AJ25" s="20">
        <v>8</v>
      </c>
    </row>
    <row r="26" spans="2:36" ht="20.100000000000001" customHeight="1" thickBot="1" x14ac:dyDescent="0.25">
      <c r="B26" s="4" t="s">
        <v>34</v>
      </c>
      <c r="C26" s="20">
        <v>18</v>
      </c>
      <c r="D26" s="20">
        <v>3</v>
      </c>
      <c r="E26" s="20">
        <v>84</v>
      </c>
      <c r="F26" s="20">
        <v>2</v>
      </c>
      <c r="G26" s="20">
        <v>536</v>
      </c>
      <c r="H26" s="20">
        <v>79</v>
      </c>
      <c r="I26" s="20">
        <v>527</v>
      </c>
      <c r="J26" s="20">
        <v>70</v>
      </c>
      <c r="K26" s="20">
        <v>2</v>
      </c>
      <c r="L26" s="20">
        <v>0</v>
      </c>
      <c r="M26" s="20">
        <v>58</v>
      </c>
      <c r="N26" s="20">
        <v>2</v>
      </c>
      <c r="O26" s="20">
        <v>41</v>
      </c>
      <c r="P26" s="20">
        <v>1</v>
      </c>
      <c r="Q26" s="20">
        <v>1266</v>
      </c>
      <c r="R26" s="20">
        <v>157</v>
      </c>
      <c r="S26" s="20">
        <v>155</v>
      </c>
      <c r="T26" s="20">
        <v>3</v>
      </c>
      <c r="U26" s="20">
        <v>2</v>
      </c>
      <c r="V26" s="20">
        <v>0</v>
      </c>
      <c r="W26" s="20">
        <v>73</v>
      </c>
      <c r="X26" s="20">
        <v>2</v>
      </c>
      <c r="Y26" s="20">
        <v>0</v>
      </c>
      <c r="Z26" s="20">
        <v>0</v>
      </c>
      <c r="AA26" s="20">
        <v>75</v>
      </c>
      <c r="AB26" s="20">
        <v>0</v>
      </c>
      <c r="AC26" s="20">
        <v>187</v>
      </c>
      <c r="AD26" s="20">
        <v>3</v>
      </c>
      <c r="AE26" s="20">
        <v>3</v>
      </c>
      <c r="AF26" s="20">
        <v>0</v>
      </c>
      <c r="AG26" s="20">
        <v>67</v>
      </c>
      <c r="AH26" s="20">
        <v>0</v>
      </c>
      <c r="AI26" s="20">
        <v>562</v>
      </c>
      <c r="AJ26" s="20">
        <v>8</v>
      </c>
    </row>
    <row r="27" spans="2:36" ht="20.100000000000001" customHeight="1" thickBot="1" x14ac:dyDescent="0.25">
      <c r="B27" s="4" t="s">
        <v>35</v>
      </c>
      <c r="C27" s="20">
        <v>11</v>
      </c>
      <c r="D27" s="20">
        <v>15</v>
      </c>
      <c r="E27" s="20">
        <v>39</v>
      </c>
      <c r="F27" s="20">
        <v>8</v>
      </c>
      <c r="G27" s="20">
        <v>221</v>
      </c>
      <c r="H27" s="20">
        <v>96</v>
      </c>
      <c r="I27" s="20">
        <v>213</v>
      </c>
      <c r="J27" s="20">
        <v>89</v>
      </c>
      <c r="K27" s="20">
        <v>12</v>
      </c>
      <c r="L27" s="20">
        <v>9</v>
      </c>
      <c r="M27" s="20">
        <v>88</v>
      </c>
      <c r="N27" s="20">
        <v>88</v>
      </c>
      <c r="O27" s="20">
        <v>81</v>
      </c>
      <c r="P27" s="20">
        <v>8</v>
      </c>
      <c r="Q27" s="20">
        <v>665</v>
      </c>
      <c r="R27" s="20">
        <v>313</v>
      </c>
      <c r="S27" s="20">
        <v>71</v>
      </c>
      <c r="T27" s="20">
        <v>5</v>
      </c>
      <c r="U27" s="20">
        <v>0</v>
      </c>
      <c r="V27" s="20">
        <v>0</v>
      </c>
      <c r="W27" s="20">
        <v>89</v>
      </c>
      <c r="X27" s="20">
        <v>4</v>
      </c>
      <c r="Y27" s="20">
        <v>15</v>
      </c>
      <c r="Z27" s="20">
        <v>3</v>
      </c>
      <c r="AA27" s="20">
        <v>33</v>
      </c>
      <c r="AB27" s="20">
        <v>2</v>
      </c>
      <c r="AC27" s="20">
        <v>89</v>
      </c>
      <c r="AD27" s="20">
        <v>9</v>
      </c>
      <c r="AE27" s="20">
        <v>0</v>
      </c>
      <c r="AF27" s="20">
        <v>0</v>
      </c>
      <c r="AG27" s="20">
        <v>36</v>
      </c>
      <c r="AH27" s="20">
        <v>0</v>
      </c>
      <c r="AI27" s="20">
        <v>333</v>
      </c>
      <c r="AJ27" s="20">
        <v>23</v>
      </c>
    </row>
    <row r="28" spans="2:36" ht="20.100000000000001" customHeight="1" thickBot="1" x14ac:dyDescent="0.25">
      <c r="B28" s="4" t="s">
        <v>36</v>
      </c>
      <c r="C28" s="20">
        <v>12</v>
      </c>
      <c r="D28" s="20">
        <v>0</v>
      </c>
      <c r="E28" s="20">
        <v>0</v>
      </c>
      <c r="F28" s="20">
        <v>0</v>
      </c>
      <c r="G28" s="20">
        <v>57</v>
      </c>
      <c r="H28" s="20">
        <v>2</v>
      </c>
      <c r="I28" s="20">
        <v>57</v>
      </c>
      <c r="J28" s="20">
        <v>2</v>
      </c>
      <c r="K28" s="20">
        <v>0</v>
      </c>
      <c r="L28" s="20">
        <v>0</v>
      </c>
      <c r="M28" s="20">
        <v>11</v>
      </c>
      <c r="N28" s="20">
        <v>0</v>
      </c>
      <c r="O28" s="20">
        <v>10</v>
      </c>
      <c r="P28" s="20">
        <v>0</v>
      </c>
      <c r="Q28" s="20">
        <v>147</v>
      </c>
      <c r="R28" s="20">
        <v>4</v>
      </c>
      <c r="S28" s="20">
        <v>37</v>
      </c>
      <c r="T28" s="20">
        <v>0</v>
      </c>
      <c r="U28" s="20">
        <v>0</v>
      </c>
      <c r="V28" s="20">
        <v>0</v>
      </c>
      <c r="W28" s="20">
        <v>31</v>
      </c>
      <c r="X28" s="20">
        <v>0</v>
      </c>
      <c r="Y28" s="20">
        <v>0</v>
      </c>
      <c r="Z28" s="20">
        <v>0</v>
      </c>
      <c r="AA28" s="20">
        <v>7</v>
      </c>
      <c r="AB28" s="20">
        <v>0</v>
      </c>
      <c r="AC28" s="20">
        <v>45</v>
      </c>
      <c r="AD28" s="20">
        <v>0</v>
      </c>
      <c r="AE28" s="20">
        <v>0</v>
      </c>
      <c r="AF28" s="20">
        <v>0</v>
      </c>
      <c r="AG28" s="20">
        <v>25</v>
      </c>
      <c r="AH28" s="20">
        <v>0</v>
      </c>
      <c r="AI28" s="20">
        <v>145</v>
      </c>
      <c r="AJ28" s="20">
        <v>0</v>
      </c>
    </row>
    <row r="29" spans="2:36" ht="20.100000000000001" customHeight="1" thickBot="1" x14ac:dyDescent="0.25">
      <c r="B29" s="5" t="s">
        <v>37</v>
      </c>
      <c r="C29" s="20">
        <v>0</v>
      </c>
      <c r="D29" s="20">
        <v>0</v>
      </c>
      <c r="E29" s="20">
        <v>9</v>
      </c>
      <c r="F29" s="20">
        <v>0</v>
      </c>
      <c r="G29" s="20">
        <v>86</v>
      </c>
      <c r="H29" s="20">
        <v>7</v>
      </c>
      <c r="I29" s="20">
        <v>95</v>
      </c>
      <c r="J29" s="20">
        <v>5</v>
      </c>
      <c r="K29" s="20">
        <v>0</v>
      </c>
      <c r="L29" s="20">
        <v>0</v>
      </c>
      <c r="M29" s="20">
        <v>17</v>
      </c>
      <c r="N29" s="20">
        <v>0</v>
      </c>
      <c r="O29" s="20">
        <v>11</v>
      </c>
      <c r="P29" s="20">
        <v>0</v>
      </c>
      <c r="Q29" s="20">
        <v>218</v>
      </c>
      <c r="R29" s="20">
        <v>12</v>
      </c>
      <c r="S29" s="20">
        <v>6</v>
      </c>
      <c r="T29" s="20">
        <v>2</v>
      </c>
      <c r="U29" s="20">
        <v>0</v>
      </c>
      <c r="V29" s="20">
        <v>0</v>
      </c>
      <c r="W29" s="20">
        <v>2</v>
      </c>
      <c r="X29" s="20">
        <v>2</v>
      </c>
      <c r="Y29" s="20">
        <v>1</v>
      </c>
      <c r="Z29" s="20">
        <v>2</v>
      </c>
      <c r="AA29" s="20">
        <v>7</v>
      </c>
      <c r="AB29" s="20">
        <v>0</v>
      </c>
      <c r="AC29" s="20">
        <v>11</v>
      </c>
      <c r="AD29" s="20">
        <v>2</v>
      </c>
      <c r="AE29" s="20">
        <v>0</v>
      </c>
      <c r="AF29" s="20">
        <v>0</v>
      </c>
      <c r="AG29" s="20">
        <v>3</v>
      </c>
      <c r="AH29" s="20">
        <v>0</v>
      </c>
      <c r="AI29" s="20">
        <v>30</v>
      </c>
      <c r="AJ29" s="20">
        <v>8</v>
      </c>
    </row>
    <row r="30" spans="2:36" ht="20.100000000000001" customHeight="1" thickBot="1" x14ac:dyDescent="0.25">
      <c r="B30" s="6" t="s">
        <v>38</v>
      </c>
      <c r="C30" s="21">
        <v>0</v>
      </c>
      <c r="D30" s="21">
        <v>0</v>
      </c>
      <c r="E30" s="21">
        <v>0</v>
      </c>
      <c r="F30" s="21">
        <v>0</v>
      </c>
      <c r="G30" s="21">
        <v>52</v>
      </c>
      <c r="H30" s="21">
        <v>0</v>
      </c>
      <c r="I30" s="21">
        <v>66</v>
      </c>
      <c r="J30" s="21">
        <v>0</v>
      </c>
      <c r="K30" s="21">
        <v>3</v>
      </c>
      <c r="L30" s="21">
        <v>0</v>
      </c>
      <c r="M30" s="21">
        <v>13</v>
      </c>
      <c r="N30" s="21">
        <v>0</v>
      </c>
      <c r="O30" s="21">
        <v>0</v>
      </c>
      <c r="P30" s="21">
        <v>0</v>
      </c>
      <c r="Q30" s="21">
        <v>134</v>
      </c>
      <c r="R30" s="21">
        <v>0</v>
      </c>
      <c r="S30" s="21">
        <v>19</v>
      </c>
      <c r="T30" s="21">
        <v>0</v>
      </c>
      <c r="U30" s="21">
        <v>0</v>
      </c>
      <c r="V30" s="21">
        <v>0</v>
      </c>
      <c r="W30" s="21">
        <v>6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15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40</v>
      </c>
      <c r="AJ30" s="21">
        <v>0</v>
      </c>
    </row>
    <row r="31" spans="2:36" ht="20.100000000000001" customHeight="1" thickBot="1" x14ac:dyDescent="0.25">
      <c r="B31" s="7" t="s">
        <v>39</v>
      </c>
      <c r="C31" s="9">
        <f>SUM(C14:C30)</f>
        <v>193</v>
      </c>
      <c r="D31" s="9">
        <f t="shared" ref="D31:AJ31" si="0">SUM(D14:D30)</f>
        <v>113</v>
      </c>
      <c r="E31" s="9">
        <f t="shared" si="0"/>
        <v>457</v>
      </c>
      <c r="F31" s="9">
        <f t="shared" si="0"/>
        <v>207</v>
      </c>
      <c r="G31" s="9">
        <f t="shared" si="0"/>
        <v>4563</v>
      </c>
      <c r="H31" s="9">
        <f t="shared" si="0"/>
        <v>1482</v>
      </c>
      <c r="I31" s="9">
        <f t="shared" si="0"/>
        <v>4474</v>
      </c>
      <c r="J31" s="9">
        <f t="shared" si="0"/>
        <v>1369</v>
      </c>
      <c r="K31" s="9">
        <f t="shared" si="0"/>
        <v>345</v>
      </c>
      <c r="L31" s="9">
        <f t="shared" si="0"/>
        <v>90</v>
      </c>
      <c r="M31" s="9">
        <f t="shared" si="0"/>
        <v>862</v>
      </c>
      <c r="N31" s="9">
        <f t="shared" si="0"/>
        <v>311</v>
      </c>
      <c r="O31" s="9">
        <f t="shared" si="0"/>
        <v>524</v>
      </c>
      <c r="P31" s="9">
        <f t="shared" si="0"/>
        <v>146</v>
      </c>
      <c r="Q31" s="9">
        <f t="shared" si="0"/>
        <v>11418</v>
      </c>
      <c r="R31" s="9">
        <f t="shared" si="0"/>
        <v>3718</v>
      </c>
      <c r="S31" s="9">
        <f t="shared" si="0"/>
        <v>1099</v>
      </c>
      <c r="T31" s="9">
        <f t="shared" si="0"/>
        <v>56</v>
      </c>
      <c r="U31" s="9">
        <f t="shared" si="0"/>
        <v>21</v>
      </c>
      <c r="V31" s="9">
        <f t="shared" si="0"/>
        <v>2</v>
      </c>
      <c r="W31" s="9">
        <f t="shared" si="0"/>
        <v>803</v>
      </c>
      <c r="X31" s="9">
        <f t="shared" si="0"/>
        <v>33</v>
      </c>
      <c r="Y31" s="9">
        <f t="shared" si="0"/>
        <v>80</v>
      </c>
      <c r="Z31" s="9">
        <f t="shared" si="0"/>
        <v>5</v>
      </c>
      <c r="AA31" s="9">
        <f t="shared" si="0"/>
        <v>475</v>
      </c>
      <c r="AB31" s="9">
        <f t="shared" si="0"/>
        <v>10</v>
      </c>
      <c r="AC31" s="9">
        <f t="shared" si="0"/>
        <v>1399</v>
      </c>
      <c r="AD31" s="9">
        <f t="shared" si="0"/>
        <v>87</v>
      </c>
      <c r="AE31" s="9">
        <f t="shared" si="0"/>
        <v>42</v>
      </c>
      <c r="AF31" s="9">
        <f t="shared" si="0"/>
        <v>1</v>
      </c>
      <c r="AG31" s="9">
        <f t="shared" si="0"/>
        <v>505</v>
      </c>
      <c r="AH31" s="9">
        <f t="shared" si="0"/>
        <v>41</v>
      </c>
      <c r="AI31" s="9">
        <f t="shared" si="0"/>
        <v>4424</v>
      </c>
      <c r="AJ31" s="9">
        <f t="shared" si="0"/>
        <v>235</v>
      </c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2" spans="2:10" ht="41.25" customHeight="1" x14ac:dyDescent="0.2">
      <c r="B12" s="15"/>
      <c r="C12" s="90" t="s">
        <v>224</v>
      </c>
      <c r="D12" s="91"/>
      <c r="E12" s="91"/>
      <c r="F12" s="91"/>
      <c r="G12" s="91"/>
      <c r="H12" s="91"/>
      <c r="I12" s="91"/>
      <c r="J12" s="91"/>
    </row>
    <row r="13" spans="2:10" ht="57.75" thickBot="1" x14ac:dyDescent="0.25">
      <c r="B13" s="15"/>
      <c r="C13" s="35" t="s">
        <v>158</v>
      </c>
      <c r="D13" s="36" t="s">
        <v>159</v>
      </c>
      <c r="E13" s="36" t="s">
        <v>160</v>
      </c>
      <c r="F13" s="36" t="s">
        <v>161</v>
      </c>
      <c r="G13" s="36" t="s">
        <v>162</v>
      </c>
      <c r="H13" s="35" t="s">
        <v>261</v>
      </c>
      <c r="I13" s="36" t="s">
        <v>163</v>
      </c>
      <c r="J13" s="36" t="s">
        <v>250</v>
      </c>
    </row>
    <row r="14" spans="2:10" ht="20.100000000000001" customHeight="1" thickBot="1" x14ac:dyDescent="0.25">
      <c r="B14" s="3" t="s">
        <v>22</v>
      </c>
      <c r="C14" s="19">
        <v>2040</v>
      </c>
      <c r="D14" s="19">
        <v>1588</v>
      </c>
      <c r="E14" s="19">
        <v>14</v>
      </c>
      <c r="F14" s="19">
        <v>437</v>
      </c>
      <c r="G14" s="19">
        <v>1</v>
      </c>
      <c r="H14" s="19">
        <v>12</v>
      </c>
      <c r="I14" s="19">
        <v>1597</v>
      </c>
      <c r="J14" s="19">
        <v>443</v>
      </c>
    </row>
    <row r="15" spans="2:10" ht="20.100000000000001" customHeight="1" thickBot="1" x14ac:dyDescent="0.25">
      <c r="B15" s="4" t="s">
        <v>23</v>
      </c>
      <c r="C15" s="20">
        <v>237</v>
      </c>
      <c r="D15" s="20">
        <v>119</v>
      </c>
      <c r="E15" s="20">
        <v>6</v>
      </c>
      <c r="F15" s="20">
        <v>112</v>
      </c>
      <c r="G15" s="20">
        <v>0</v>
      </c>
      <c r="H15" s="20">
        <v>1</v>
      </c>
      <c r="I15" s="20">
        <v>133</v>
      </c>
      <c r="J15" s="20">
        <v>104</v>
      </c>
    </row>
    <row r="16" spans="2:10" ht="20.100000000000001" customHeight="1" thickBot="1" x14ac:dyDescent="0.25">
      <c r="B16" s="4" t="s">
        <v>24</v>
      </c>
      <c r="C16" s="20">
        <v>160</v>
      </c>
      <c r="D16" s="20">
        <v>125</v>
      </c>
      <c r="E16" s="20">
        <v>1</v>
      </c>
      <c r="F16" s="20">
        <v>34</v>
      </c>
      <c r="G16" s="20">
        <v>0</v>
      </c>
      <c r="H16" s="20">
        <v>6</v>
      </c>
      <c r="I16" s="20">
        <v>128</v>
      </c>
      <c r="J16" s="20">
        <v>32</v>
      </c>
    </row>
    <row r="17" spans="2:10" ht="20.100000000000001" customHeight="1" thickBot="1" x14ac:dyDescent="0.25">
      <c r="B17" s="4" t="s">
        <v>25</v>
      </c>
      <c r="C17" s="20">
        <v>222</v>
      </c>
      <c r="D17" s="20">
        <v>123</v>
      </c>
      <c r="E17" s="20">
        <v>7</v>
      </c>
      <c r="F17" s="20">
        <v>90</v>
      </c>
      <c r="G17" s="20">
        <v>2</v>
      </c>
      <c r="H17" s="20">
        <v>5</v>
      </c>
      <c r="I17" s="20">
        <v>127</v>
      </c>
      <c r="J17" s="20">
        <v>95</v>
      </c>
    </row>
    <row r="18" spans="2:10" ht="20.100000000000001" customHeight="1" thickBot="1" x14ac:dyDescent="0.25">
      <c r="B18" s="4" t="s">
        <v>26</v>
      </c>
      <c r="C18" s="20">
        <v>499</v>
      </c>
      <c r="D18" s="20">
        <v>407</v>
      </c>
      <c r="E18" s="20">
        <v>1</v>
      </c>
      <c r="F18" s="20">
        <v>86</v>
      </c>
      <c r="G18" s="20">
        <v>5</v>
      </c>
      <c r="H18" s="20">
        <v>0</v>
      </c>
      <c r="I18" s="20">
        <v>416</v>
      </c>
      <c r="J18" s="20">
        <v>83</v>
      </c>
    </row>
    <row r="19" spans="2:10" ht="20.100000000000001" customHeight="1" thickBot="1" x14ac:dyDescent="0.25">
      <c r="B19" s="4" t="s">
        <v>27</v>
      </c>
      <c r="C19" s="20">
        <v>116</v>
      </c>
      <c r="D19" s="20">
        <v>86</v>
      </c>
      <c r="E19" s="20">
        <v>1</v>
      </c>
      <c r="F19" s="20">
        <v>29</v>
      </c>
      <c r="G19" s="20">
        <v>0</v>
      </c>
      <c r="H19" s="20">
        <v>0</v>
      </c>
      <c r="I19" s="20">
        <v>91</v>
      </c>
      <c r="J19" s="20">
        <v>25</v>
      </c>
    </row>
    <row r="20" spans="2:10" ht="20.100000000000001" customHeight="1" thickBot="1" x14ac:dyDescent="0.25">
      <c r="B20" s="4" t="s">
        <v>28</v>
      </c>
      <c r="C20" s="20">
        <v>406</v>
      </c>
      <c r="D20" s="20">
        <v>267</v>
      </c>
      <c r="E20" s="20">
        <v>4</v>
      </c>
      <c r="F20" s="20">
        <v>132</v>
      </c>
      <c r="G20" s="20">
        <v>3</v>
      </c>
      <c r="H20" s="20">
        <v>1</v>
      </c>
      <c r="I20" s="20">
        <v>249</v>
      </c>
      <c r="J20" s="20">
        <v>156</v>
      </c>
    </row>
    <row r="21" spans="2:10" ht="20.100000000000001" customHeight="1" thickBot="1" x14ac:dyDescent="0.25">
      <c r="B21" s="4" t="s">
        <v>29</v>
      </c>
      <c r="C21" s="20">
        <v>431</v>
      </c>
      <c r="D21" s="20">
        <v>286</v>
      </c>
      <c r="E21" s="20">
        <v>5</v>
      </c>
      <c r="F21" s="20">
        <v>136</v>
      </c>
      <c r="G21" s="20">
        <v>4</v>
      </c>
      <c r="H21" s="20">
        <v>4</v>
      </c>
      <c r="I21" s="20">
        <v>283</v>
      </c>
      <c r="J21" s="20">
        <v>148</v>
      </c>
    </row>
    <row r="22" spans="2:10" ht="20.100000000000001" customHeight="1" thickBot="1" x14ac:dyDescent="0.25">
      <c r="B22" s="4" t="s">
        <v>30</v>
      </c>
      <c r="C22" s="20">
        <v>1317</v>
      </c>
      <c r="D22" s="20">
        <v>754</v>
      </c>
      <c r="E22" s="20">
        <v>11</v>
      </c>
      <c r="F22" s="20">
        <v>545</v>
      </c>
      <c r="G22" s="20">
        <v>7</v>
      </c>
      <c r="H22" s="20">
        <v>14</v>
      </c>
      <c r="I22" s="20">
        <v>738</v>
      </c>
      <c r="J22" s="20">
        <v>579</v>
      </c>
    </row>
    <row r="23" spans="2:10" ht="20.100000000000001" customHeight="1" thickBot="1" x14ac:dyDescent="0.25">
      <c r="B23" s="4" t="s">
        <v>31</v>
      </c>
      <c r="C23" s="20">
        <v>1373</v>
      </c>
      <c r="D23" s="20">
        <v>831</v>
      </c>
      <c r="E23" s="20">
        <v>16</v>
      </c>
      <c r="F23" s="20">
        <v>523</v>
      </c>
      <c r="G23" s="20">
        <v>3</v>
      </c>
      <c r="H23" s="20">
        <v>7</v>
      </c>
      <c r="I23" s="20">
        <v>848</v>
      </c>
      <c r="J23" s="20">
        <v>525</v>
      </c>
    </row>
    <row r="24" spans="2:10" ht="20.100000000000001" customHeight="1" thickBot="1" x14ac:dyDescent="0.25">
      <c r="B24" s="4" t="s">
        <v>32</v>
      </c>
      <c r="C24" s="20">
        <v>205</v>
      </c>
      <c r="D24" s="20">
        <v>178</v>
      </c>
      <c r="E24" s="20">
        <v>0</v>
      </c>
      <c r="F24" s="20">
        <v>27</v>
      </c>
      <c r="G24" s="20">
        <v>0</v>
      </c>
      <c r="H24" s="20">
        <v>2</v>
      </c>
      <c r="I24" s="20">
        <v>181</v>
      </c>
      <c r="J24" s="20">
        <v>24</v>
      </c>
    </row>
    <row r="25" spans="2:10" ht="20.100000000000001" customHeight="1" thickBot="1" x14ac:dyDescent="0.25">
      <c r="B25" s="4" t="s">
        <v>33</v>
      </c>
      <c r="C25" s="20">
        <v>451</v>
      </c>
      <c r="D25" s="20">
        <v>364</v>
      </c>
      <c r="E25" s="20">
        <v>1</v>
      </c>
      <c r="F25" s="20">
        <v>84</v>
      </c>
      <c r="G25" s="20">
        <v>2</v>
      </c>
      <c r="H25" s="20">
        <v>8</v>
      </c>
      <c r="I25" s="20">
        <v>379</v>
      </c>
      <c r="J25" s="20">
        <v>72</v>
      </c>
    </row>
    <row r="26" spans="2:10" ht="20.100000000000001" customHeight="1" thickBot="1" x14ac:dyDescent="0.25">
      <c r="B26" s="4" t="s">
        <v>34</v>
      </c>
      <c r="C26" s="20">
        <v>1390</v>
      </c>
      <c r="D26" s="20">
        <v>802</v>
      </c>
      <c r="E26" s="20">
        <v>12</v>
      </c>
      <c r="F26" s="20">
        <v>574</v>
      </c>
      <c r="G26" s="20">
        <v>2</v>
      </c>
      <c r="H26" s="20">
        <v>2</v>
      </c>
      <c r="I26" s="20">
        <v>803</v>
      </c>
      <c r="J26" s="20">
        <v>587</v>
      </c>
    </row>
    <row r="27" spans="2:10" ht="20.100000000000001" customHeight="1" thickBot="1" x14ac:dyDescent="0.25">
      <c r="B27" s="4" t="s">
        <v>35</v>
      </c>
      <c r="C27" s="20">
        <v>391</v>
      </c>
      <c r="D27" s="20">
        <v>230</v>
      </c>
      <c r="E27" s="20">
        <v>1</v>
      </c>
      <c r="F27" s="20">
        <v>159</v>
      </c>
      <c r="G27" s="20">
        <v>1</v>
      </c>
      <c r="H27" s="20">
        <v>2</v>
      </c>
      <c r="I27" s="20">
        <v>224</v>
      </c>
      <c r="J27" s="20">
        <v>167</v>
      </c>
    </row>
    <row r="28" spans="2:10" ht="20.100000000000001" customHeight="1" thickBot="1" x14ac:dyDescent="0.25">
      <c r="B28" s="4" t="s">
        <v>36</v>
      </c>
      <c r="C28" s="20">
        <v>101</v>
      </c>
      <c r="D28" s="20">
        <v>43</v>
      </c>
      <c r="E28" s="20">
        <v>4</v>
      </c>
      <c r="F28" s="20">
        <v>51</v>
      </c>
      <c r="G28" s="20">
        <v>3</v>
      </c>
      <c r="H28" s="20">
        <v>0</v>
      </c>
      <c r="I28" s="20">
        <v>44</v>
      </c>
      <c r="J28" s="20">
        <v>57</v>
      </c>
    </row>
    <row r="29" spans="2:10" ht="20.100000000000001" customHeight="1" thickBot="1" x14ac:dyDescent="0.25">
      <c r="B29" s="5" t="s">
        <v>37</v>
      </c>
      <c r="C29" s="20">
        <v>238</v>
      </c>
      <c r="D29" s="20">
        <v>149</v>
      </c>
      <c r="E29" s="20">
        <v>4</v>
      </c>
      <c r="F29" s="20">
        <v>84</v>
      </c>
      <c r="G29" s="20">
        <v>1</v>
      </c>
      <c r="H29" s="20">
        <v>0</v>
      </c>
      <c r="I29" s="20">
        <v>152</v>
      </c>
      <c r="J29" s="20">
        <v>86</v>
      </c>
    </row>
    <row r="30" spans="2:10" ht="20.100000000000001" customHeight="1" thickBot="1" x14ac:dyDescent="0.25">
      <c r="B30" s="6" t="s">
        <v>38</v>
      </c>
      <c r="C30" s="21">
        <v>74</v>
      </c>
      <c r="D30" s="21">
        <v>35</v>
      </c>
      <c r="E30" s="21">
        <v>0</v>
      </c>
      <c r="F30" s="21">
        <v>39</v>
      </c>
      <c r="G30" s="21">
        <v>0</v>
      </c>
      <c r="H30" s="21">
        <v>9</v>
      </c>
      <c r="I30" s="21">
        <v>47</v>
      </c>
      <c r="J30" s="21">
        <v>27</v>
      </c>
    </row>
    <row r="31" spans="2:10" ht="20.100000000000001" customHeight="1" thickBot="1" x14ac:dyDescent="0.25">
      <c r="B31" s="7" t="s">
        <v>39</v>
      </c>
      <c r="C31" s="9">
        <f>SUM(C14:C30)</f>
        <v>9651</v>
      </c>
      <c r="D31" s="9">
        <f t="shared" ref="D31:G31" si="0">SUM(D14:D30)</f>
        <v>6387</v>
      </c>
      <c r="E31" s="9">
        <f t="shared" si="0"/>
        <v>88</v>
      </c>
      <c r="F31" s="9">
        <f t="shared" si="0"/>
        <v>3142</v>
      </c>
      <c r="G31" s="9">
        <f t="shared" si="0"/>
        <v>34</v>
      </c>
      <c r="H31" s="9">
        <f>SUM(H14:H30)</f>
        <v>73</v>
      </c>
      <c r="I31" s="9">
        <f t="shared" ref="I31" si="1">SUM(I14:I30)</f>
        <v>6440</v>
      </c>
      <c r="J31" s="9">
        <f>SUM(J14:J30)</f>
        <v>3210</v>
      </c>
    </row>
    <row r="32" spans="2:10" x14ac:dyDescent="0.2">
      <c r="C32" s="62"/>
      <c r="D32" s="62"/>
      <c r="E32" s="62"/>
      <c r="F32" s="62"/>
      <c r="G32" s="62"/>
      <c r="H32" s="62"/>
      <c r="I32" s="62"/>
      <c r="J32" s="62"/>
    </row>
    <row r="33" spans="2:6" ht="20.100000000000001" customHeight="1" x14ac:dyDescent="0.2">
      <c r="B33" s="92" t="s">
        <v>262</v>
      </c>
      <c r="C33" s="92"/>
      <c r="D33" s="92"/>
      <c r="E33" s="92"/>
      <c r="F33" s="92"/>
    </row>
  </sheetData>
  <mergeCells count="2">
    <mergeCell ref="C12:J12"/>
    <mergeCell ref="B33:F3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90" t="s">
        <v>243</v>
      </c>
      <c r="C9" s="91"/>
    </row>
    <row r="10" spans="2:3" ht="20.100000000000001" customHeight="1" thickBot="1" x14ac:dyDescent="0.25">
      <c r="B10" s="3" t="s">
        <v>22</v>
      </c>
      <c r="C10" s="19">
        <v>967</v>
      </c>
    </row>
    <row r="11" spans="2:3" ht="20.100000000000001" customHeight="1" thickBot="1" x14ac:dyDescent="0.25">
      <c r="B11" s="4" t="s">
        <v>23</v>
      </c>
      <c r="C11" s="20">
        <v>99</v>
      </c>
    </row>
    <row r="12" spans="2:3" ht="20.100000000000001" customHeight="1" thickBot="1" x14ac:dyDescent="0.25">
      <c r="B12" s="4" t="s">
        <v>24</v>
      </c>
      <c r="C12" s="20">
        <v>110</v>
      </c>
    </row>
    <row r="13" spans="2:3" ht="20.100000000000001" customHeight="1" thickBot="1" x14ac:dyDescent="0.25">
      <c r="B13" s="4" t="s">
        <v>25</v>
      </c>
      <c r="C13" s="20">
        <v>179</v>
      </c>
    </row>
    <row r="14" spans="2:3" ht="20.100000000000001" customHeight="1" thickBot="1" x14ac:dyDescent="0.25">
      <c r="B14" s="4" t="s">
        <v>26</v>
      </c>
      <c r="C14" s="20">
        <v>458</v>
      </c>
    </row>
    <row r="15" spans="2:3" ht="20.100000000000001" customHeight="1" thickBot="1" x14ac:dyDescent="0.25">
      <c r="B15" s="4" t="s">
        <v>27</v>
      </c>
      <c r="C15" s="20">
        <v>68</v>
      </c>
    </row>
    <row r="16" spans="2:3" ht="20.100000000000001" customHeight="1" thickBot="1" x14ac:dyDescent="0.25">
      <c r="B16" s="4" t="s">
        <v>28</v>
      </c>
      <c r="C16" s="20">
        <v>120</v>
      </c>
    </row>
    <row r="17" spans="2:3" ht="20.100000000000001" customHeight="1" thickBot="1" x14ac:dyDescent="0.25">
      <c r="B17" s="4" t="s">
        <v>29</v>
      </c>
      <c r="C17" s="20">
        <v>196</v>
      </c>
    </row>
    <row r="18" spans="2:3" ht="20.100000000000001" customHeight="1" thickBot="1" x14ac:dyDescent="0.25">
      <c r="B18" s="4" t="s">
        <v>30</v>
      </c>
      <c r="C18" s="20">
        <v>364</v>
      </c>
    </row>
    <row r="19" spans="2:3" ht="20.100000000000001" customHeight="1" thickBot="1" x14ac:dyDescent="0.25">
      <c r="B19" s="4" t="s">
        <v>31</v>
      </c>
      <c r="C19" s="20">
        <v>671</v>
      </c>
    </row>
    <row r="20" spans="2:3" ht="20.100000000000001" customHeight="1" thickBot="1" x14ac:dyDescent="0.25">
      <c r="B20" s="4" t="s">
        <v>32</v>
      </c>
      <c r="C20" s="20">
        <v>88</v>
      </c>
    </row>
    <row r="21" spans="2:3" ht="20.100000000000001" customHeight="1" thickBot="1" x14ac:dyDescent="0.25">
      <c r="B21" s="4" t="s">
        <v>33</v>
      </c>
      <c r="C21" s="20">
        <v>151</v>
      </c>
    </row>
    <row r="22" spans="2:3" ht="20.100000000000001" customHeight="1" thickBot="1" x14ac:dyDescent="0.25">
      <c r="B22" s="4" t="s">
        <v>34</v>
      </c>
      <c r="C22" s="20">
        <v>138</v>
      </c>
    </row>
    <row r="23" spans="2:3" ht="20.100000000000001" customHeight="1" thickBot="1" x14ac:dyDescent="0.25">
      <c r="B23" s="4" t="s">
        <v>35</v>
      </c>
      <c r="C23" s="20">
        <v>293</v>
      </c>
    </row>
    <row r="24" spans="2:3" ht="20.100000000000001" customHeight="1" thickBot="1" x14ac:dyDescent="0.25">
      <c r="B24" s="4" t="s">
        <v>36</v>
      </c>
      <c r="C24" s="20">
        <v>65</v>
      </c>
    </row>
    <row r="25" spans="2:3" ht="20.100000000000001" customHeight="1" thickBot="1" x14ac:dyDescent="0.25">
      <c r="B25" s="5" t="s">
        <v>37</v>
      </c>
      <c r="C25" s="20">
        <v>241</v>
      </c>
    </row>
    <row r="26" spans="2:3" ht="20.100000000000001" customHeight="1" thickBot="1" x14ac:dyDescent="0.25">
      <c r="B26" s="6" t="s">
        <v>38</v>
      </c>
      <c r="C26" s="21">
        <v>31</v>
      </c>
    </row>
    <row r="27" spans="2:3" ht="20.100000000000001" customHeight="1" thickBot="1" x14ac:dyDescent="0.25">
      <c r="B27" s="7" t="s">
        <v>39</v>
      </c>
      <c r="C27" s="9">
        <f>SUM(C10:C26)</f>
        <v>4239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7"/>
      <c r="C9" s="90" t="s">
        <v>241</v>
      </c>
      <c r="D9" s="91"/>
      <c r="E9" s="91"/>
      <c r="F9" s="91"/>
      <c r="G9" s="91"/>
      <c r="H9" s="90" t="s">
        <v>242</v>
      </c>
      <c r="I9" s="91"/>
      <c r="J9" s="91"/>
      <c r="K9" s="91"/>
      <c r="L9" s="91"/>
      <c r="M9" s="90" t="s">
        <v>52</v>
      </c>
      <c r="N9" s="91"/>
      <c r="O9" s="91"/>
      <c r="P9" s="91"/>
      <c r="Q9" s="91"/>
    </row>
    <row r="10" spans="2:17" ht="41.25" customHeight="1" thickBot="1" x14ac:dyDescent="0.25">
      <c r="B10" s="38"/>
      <c r="C10" s="35" t="s">
        <v>164</v>
      </c>
      <c r="D10" s="35" t="s">
        <v>165</v>
      </c>
      <c r="E10" s="35" t="s">
        <v>166</v>
      </c>
      <c r="F10" s="35" t="s">
        <v>167</v>
      </c>
      <c r="G10" s="35" t="s">
        <v>168</v>
      </c>
      <c r="H10" s="35" t="s">
        <v>164</v>
      </c>
      <c r="I10" s="35" t="s">
        <v>165</v>
      </c>
      <c r="J10" s="35" t="s">
        <v>166</v>
      </c>
      <c r="K10" s="35" t="s">
        <v>167</v>
      </c>
      <c r="L10" s="35" t="s">
        <v>168</v>
      </c>
      <c r="M10" s="35" t="s">
        <v>164</v>
      </c>
      <c r="N10" s="35" t="s">
        <v>165</v>
      </c>
      <c r="O10" s="35" t="s">
        <v>166</v>
      </c>
      <c r="P10" s="35" t="s">
        <v>167</v>
      </c>
      <c r="Q10" s="35" t="s">
        <v>168</v>
      </c>
    </row>
    <row r="11" spans="2:17" ht="20.100000000000001" customHeight="1" thickBot="1" x14ac:dyDescent="0.25">
      <c r="B11" s="3" t="s">
        <v>22</v>
      </c>
      <c r="C11" s="19">
        <v>1410</v>
      </c>
      <c r="D11" s="19">
        <v>935</v>
      </c>
      <c r="E11" s="19">
        <v>278</v>
      </c>
      <c r="F11" s="19">
        <v>183</v>
      </c>
      <c r="G11" s="19">
        <v>14</v>
      </c>
      <c r="H11" s="19">
        <v>2</v>
      </c>
      <c r="I11" s="19">
        <v>2</v>
      </c>
      <c r="J11" s="19">
        <v>0</v>
      </c>
      <c r="K11" s="19">
        <v>0</v>
      </c>
      <c r="L11" s="19">
        <v>0</v>
      </c>
      <c r="M11" s="19">
        <v>1412</v>
      </c>
      <c r="N11" s="19">
        <v>937</v>
      </c>
      <c r="O11" s="19">
        <v>278</v>
      </c>
      <c r="P11" s="19">
        <v>183</v>
      </c>
      <c r="Q11" s="19">
        <v>14</v>
      </c>
    </row>
    <row r="12" spans="2:17" ht="20.100000000000001" customHeight="1" thickBot="1" x14ac:dyDescent="0.25">
      <c r="B12" s="4" t="s">
        <v>23</v>
      </c>
      <c r="C12" s="20">
        <v>137</v>
      </c>
      <c r="D12" s="20">
        <v>81</v>
      </c>
      <c r="E12" s="20">
        <v>49</v>
      </c>
      <c r="F12" s="20">
        <v>6</v>
      </c>
      <c r="G12" s="20">
        <v>1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137</v>
      </c>
      <c r="N12" s="20">
        <v>81</v>
      </c>
      <c r="O12" s="20">
        <v>49</v>
      </c>
      <c r="P12" s="20">
        <v>6</v>
      </c>
      <c r="Q12" s="20">
        <v>1</v>
      </c>
    </row>
    <row r="13" spans="2:17" ht="20.100000000000001" customHeight="1" thickBot="1" x14ac:dyDescent="0.25">
      <c r="B13" s="4" t="s">
        <v>24</v>
      </c>
      <c r="C13" s="20">
        <v>139</v>
      </c>
      <c r="D13" s="20">
        <v>98</v>
      </c>
      <c r="E13" s="20">
        <v>25</v>
      </c>
      <c r="F13" s="20">
        <v>15</v>
      </c>
      <c r="G13" s="20">
        <v>1</v>
      </c>
      <c r="H13" s="20">
        <v>1</v>
      </c>
      <c r="I13" s="20">
        <v>0</v>
      </c>
      <c r="J13" s="20">
        <v>1</v>
      </c>
      <c r="K13" s="20">
        <v>0</v>
      </c>
      <c r="L13" s="20">
        <v>0</v>
      </c>
      <c r="M13" s="20">
        <v>140</v>
      </c>
      <c r="N13" s="20">
        <v>98</v>
      </c>
      <c r="O13" s="20">
        <v>26</v>
      </c>
      <c r="P13" s="20">
        <v>15</v>
      </c>
      <c r="Q13" s="20">
        <v>1</v>
      </c>
    </row>
    <row r="14" spans="2:17" ht="20.100000000000001" customHeight="1" thickBot="1" x14ac:dyDescent="0.25">
      <c r="B14" s="4" t="s">
        <v>25</v>
      </c>
      <c r="C14" s="20">
        <v>220</v>
      </c>
      <c r="D14" s="20">
        <v>127</v>
      </c>
      <c r="E14" s="20">
        <v>75</v>
      </c>
      <c r="F14" s="20">
        <v>12</v>
      </c>
      <c r="G14" s="20">
        <v>6</v>
      </c>
      <c r="H14" s="20">
        <v>1</v>
      </c>
      <c r="I14" s="20">
        <v>1</v>
      </c>
      <c r="J14" s="20">
        <v>0</v>
      </c>
      <c r="K14" s="20">
        <v>0</v>
      </c>
      <c r="L14" s="20">
        <v>0</v>
      </c>
      <c r="M14" s="20">
        <v>221</v>
      </c>
      <c r="N14" s="20">
        <v>128</v>
      </c>
      <c r="O14" s="20">
        <v>75</v>
      </c>
      <c r="P14" s="20">
        <v>12</v>
      </c>
      <c r="Q14" s="20">
        <v>6</v>
      </c>
    </row>
    <row r="15" spans="2:17" ht="20.100000000000001" customHeight="1" thickBot="1" x14ac:dyDescent="0.25">
      <c r="B15" s="4" t="s">
        <v>26</v>
      </c>
      <c r="C15" s="20">
        <v>675</v>
      </c>
      <c r="D15" s="20">
        <v>514</v>
      </c>
      <c r="E15" s="20">
        <v>110</v>
      </c>
      <c r="F15" s="20">
        <v>48</v>
      </c>
      <c r="G15" s="20">
        <v>3</v>
      </c>
      <c r="H15" s="20">
        <v>1</v>
      </c>
      <c r="I15" s="20">
        <v>0</v>
      </c>
      <c r="J15" s="20">
        <v>0</v>
      </c>
      <c r="K15" s="20">
        <v>1</v>
      </c>
      <c r="L15" s="20">
        <v>0</v>
      </c>
      <c r="M15" s="20">
        <v>676</v>
      </c>
      <c r="N15" s="20">
        <v>514</v>
      </c>
      <c r="O15" s="20">
        <v>110</v>
      </c>
      <c r="P15" s="20">
        <v>49</v>
      </c>
      <c r="Q15" s="20">
        <v>3</v>
      </c>
    </row>
    <row r="16" spans="2:17" ht="20.100000000000001" customHeight="1" thickBot="1" x14ac:dyDescent="0.25">
      <c r="B16" s="4" t="s">
        <v>27</v>
      </c>
      <c r="C16" s="20">
        <v>83</v>
      </c>
      <c r="D16" s="20">
        <v>60</v>
      </c>
      <c r="E16" s="20">
        <v>15</v>
      </c>
      <c r="F16" s="20">
        <v>8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83</v>
      </c>
      <c r="N16" s="20">
        <v>60</v>
      </c>
      <c r="O16" s="20">
        <v>15</v>
      </c>
      <c r="P16" s="20">
        <v>8</v>
      </c>
      <c r="Q16" s="20">
        <v>0</v>
      </c>
    </row>
    <row r="17" spans="2:17" ht="20.100000000000001" customHeight="1" thickBot="1" x14ac:dyDescent="0.25">
      <c r="B17" s="4" t="s">
        <v>28</v>
      </c>
      <c r="C17" s="20">
        <v>170</v>
      </c>
      <c r="D17" s="20">
        <v>111</v>
      </c>
      <c r="E17" s="20">
        <v>34</v>
      </c>
      <c r="F17" s="20">
        <v>22</v>
      </c>
      <c r="G17" s="20">
        <v>3</v>
      </c>
      <c r="H17" s="20">
        <v>2</v>
      </c>
      <c r="I17" s="20">
        <v>0</v>
      </c>
      <c r="J17" s="20">
        <v>2</v>
      </c>
      <c r="K17" s="20">
        <v>0</v>
      </c>
      <c r="L17" s="20">
        <v>0</v>
      </c>
      <c r="M17" s="20">
        <v>172</v>
      </c>
      <c r="N17" s="20">
        <v>111</v>
      </c>
      <c r="O17" s="20">
        <v>36</v>
      </c>
      <c r="P17" s="20">
        <v>22</v>
      </c>
      <c r="Q17" s="20">
        <v>3</v>
      </c>
    </row>
    <row r="18" spans="2:17" ht="20.100000000000001" customHeight="1" thickBot="1" x14ac:dyDescent="0.25">
      <c r="B18" s="4" t="s">
        <v>29</v>
      </c>
      <c r="C18" s="20">
        <v>252</v>
      </c>
      <c r="D18" s="20">
        <v>152</v>
      </c>
      <c r="E18" s="20">
        <v>79</v>
      </c>
      <c r="F18" s="20">
        <v>18</v>
      </c>
      <c r="G18" s="20">
        <v>3</v>
      </c>
      <c r="H18" s="20">
        <v>3</v>
      </c>
      <c r="I18" s="20">
        <v>0</v>
      </c>
      <c r="J18" s="20">
        <v>0</v>
      </c>
      <c r="K18" s="20">
        <v>2</v>
      </c>
      <c r="L18" s="20">
        <v>1</v>
      </c>
      <c r="M18" s="20">
        <v>255</v>
      </c>
      <c r="N18" s="20">
        <v>152</v>
      </c>
      <c r="O18" s="20">
        <v>79</v>
      </c>
      <c r="P18" s="20">
        <v>20</v>
      </c>
      <c r="Q18" s="20">
        <v>4</v>
      </c>
    </row>
    <row r="19" spans="2:17" ht="20.100000000000001" customHeight="1" thickBot="1" x14ac:dyDescent="0.25">
      <c r="B19" s="4" t="s">
        <v>30</v>
      </c>
      <c r="C19" s="20">
        <v>511</v>
      </c>
      <c r="D19" s="20">
        <v>260</v>
      </c>
      <c r="E19" s="20">
        <v>189</v>
      </c>
      <c r="F19" s="20">
        <v>42</v>
      </c>
      <c r="G19" s="20">
        <v>20</v>
      </c>
      <c r="H19" s="20">
        <v>1</v>
      </c>
      <c r="I19" s="20">
        <v>1</v>
      </c>
      <c r="J19" s="20">
        <v>0</v>
      </c>
      <c r="K19" s="20">
        <v>0</v>
      </c>
      <c r="L19" s="20">
        <v>0</v>
      </c>
      <c r="M19" s="20">
        <v>512</v>
      </c>
      <c r="N19" s="20">
        <v>261</v>
      </c>
      <c r="O19" s="20">
        <v>189</v>
      </c>
      <c r="P19" s="20">
        <v>42</v>
      </c>
      <c r="Q19" s="20">
        <v>20</v>
      </c>
    </row>
    <row r="20" spans="2:17" ht="20.100000000000001" customHeight="1" thickBot="1" x14ac:dyDescent="0.25">
      <c r="B20" s="4" t="s">
        <v>31</v>
      </c>
      <c r="C20" s="20">
        <v>931</v>
      </c>
      <c r="D20" s="20">
        <v>490</v>
      </c>
      <c r="E20" s="20">
        <v>322</v>
      </c>
      <c r="F20" s="20">
        <v>85</v>
      </c>
      <c r="G20" s="20">
        <v>34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931</v>
      </c>
      <c r="N20" s="20">
        <v>490</v>
      </c>
      <c r="O20" s="20">
        <v>322</v>
      </c>
      <c r="P20" s="20">
        <v>85</v>
      </c>
      <c r="Q20" s="20">
        <v>34</v>
      </c>
    </row>
    <row r="21" spans="2:17" ht="20.100000000000001" customHeight="1" thickBot="1" x14ac:dyDescent="0.25">
      <c r="B21" s="4" t="s">
        <v>32</v>
      </c>
      <c r="C21" s="20">
        <v>123</v>
      </c>
      <c r="D21" s="20">
        <v>104</v>
      </c>
      <c r="E21" s="20">
        <v>8</v>
      </c>
      <c r="F21" s="20">
        <v>11</v>
      </c>
      <c r="G21" s="20">
        <v>0</v>
      </c>
      <c r="H21" s="20">
        <v>3</v>
      </c>
      <c r="I21" s="20">
        <v>1</v>
      </c>
      <c r="J21" s="20">
        <v>1</v>
      </c>
      <c r="K21" s="20">
        <v>0</v>
      </c>
      <c r="L21" s="20">
        <v>1</v>
      </c>
      <c r="M21" s="20">
        <v>126</v>
      </c>
      <c r="N21" s="20">
        <v>105</v>
      </c>
      <c r="O21" s="20">
        <v>9</v>
      </c>
      <c r="P21" s="20">
        <v>11</v>
      </c>
      <c r="Q21" s="20">
        <v>1</v>
      </c>
    </row>
    <row r="22" spans="2:17" ht="20.100000000000001" customHeight="1" thickBot="1" x14ac:dyDescent="0.25">
      <c r="B22" s="4" t="s">
        <v>33</v>
      </c>
      <c r="C22" s="20">
        <v>210</v>
      </c>
      <c r="D22" s="20">
        <v>154</v>
      </c>
      <c r="E22" s="20">
        <v>30</v>
      </c>
      <c r="F22" s="20">
        <v>22</v>
      </c>
      <c r="G22" s="20">
        <v>4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210</v>
      </c>
      <c r="N22" s="20">
        <v>154</v>
      </c>
      <c r="O22" s="20">
        <v>30</v>
      </c>
      <c r="P22" s="20">
        <v>22</v>
      </c>
      <c r="Q22" s="20">
        <v>4</v>
      </c>
    </row>
    <row r="23" spans="2:17" ht="20.100000000000001" customHeight="1" thickBot="1" x14ac:dyDescent="0.25">
      <c r="B23" s="4" t="s">
        <v>34</v>
      </c>
      <c r="C23" s="20">
        <v>288</v>
      </c>
      <c r="D23" s="20">
        <v>128</v>
      </c>
      <c r="E23" s="20">
        <v>83</v>
      </c>
      <c r="F23" s="20">
        <v>55</v>
      </c>
      <c r="G23" s="20">
        <v>22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288</v>
      </c>
      <c r="N23" s="20">
        <v>128</v>
      </c>
      <c r="O23" s="20">
        <v>83</v>
      </c>
      <c r="P23" s="20">
        <v>55</v>
      </c>
      <c r="Q23" s="20">
        <v>22</v>
      </c>
    </row>
    <row r="24" spans="2:17" ht="20.100000000000001" customHeight="1" thickBot="1" x14ac:dyDescent="0.25">
      <c r="B24" s="4" t="s">
        <v>35</v>
      </c>
      <c r="C24" s="20">
        <v>360</v>
      </c>
      <c r="D24" s="20">
        <v>227</v>
      </c>
      <c r="E24" s="20">
        <v>115</v>
      </c>
      <c r="F24" s="20">
        <v>13</v>
      </c>
      <c r="G24" s="20">
        <v>5</v>
      </c>
      <c r="H24" s="20">
        <v>6</v>
      </c>
      <c r="I24" s="20">
        <v>5</v>
      </c>
      <c r="J24" s="20">
        <v>1</v>
      </c>
      <c r="K24" s="20">
        <v>0</v>
      </c>
      <c r="L24" s="20">
        <v>0</v>
      </c>
      <c r="M24" s="20">
        <v>366</v>
      </c>
      <c r="N24" s="20">
        <v>232</v>
      </c>
      <c r="O24" s="20">
        <v>116</v>
      </c>
      <c r="P24" s="20">
        <v>13</v>
      </c>
      <c r="Q24" s="20">
        <v>5</v>
      </c>
    </row>
    <row r="25" spans="2:17" ht="20.100000000000001" customHeight="1" thickBot="1" x14ac:dyDescent="0.25">
      <c r="B25" s="4" t="s">
        <v>36</v>
      </c>
      <c r="C25" s="20">
        <v>79</v>
      </c>
      <c r="D25" s="20">
        <v>32</v>
      </c>
      <c r="E25" s="20">
        <v>44</v>
      </c>
      <c r="F25" s="20">
        <v>3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79</v>
      </c>
      <c r="N25" s="20">
        <v>32</v>
      </c>
      <c r="O25" s="20">
        <v>44</v>
      </c>
      <c r="P25" s="20">
        <v>3</v>
      </c>
      <c r="Q25" s="20">
        <v>0</v>
      </c>
    </row>
    <row r="26" spans="2:17" ht="20.100000000000001" customHeight="1" thickBot="1" x14ac:dyDescent="0.25">
      <c r="B26" s="5" t="s">
        <v>37</v>
      </c>
      <c r="C26" s="20">
        <v>295</v>
      </c>
      <c r="D26" s="20">
        <v>154</v>
      </c>
      <c r="E26" s="20">
        <v>128</v>
      </c>
      <c r="F26" s="20">
        <v>11</v>
      </c>
      <c r="G26" s="20">
        <v>2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295</v>
      </c>
      <c r="N26" s="20">
        <v>154</v>
      </c>
      <c r="O26" s="20">
        <v>128</v>
      </c>
      <c r="P26" s="20">
        <v>11</v>
      </c>
      <c r="Q26" s="20">
        <v>2</v>
      </c>
    </row>
    <row r="27" spans="2:17" ht="20.100000000000001" customHeight="1" thickBot="1" x14ac:dyDescent="0.25">
      <c r="B27" s="6" t="s">
        <v>38</v>
      </c>
      <c r="C27" s="21">
        <v>34</v>
      </c>
      <c r="D27" s="21">
        <v>20</v>
      </c>
      <c r="E27" s="21">
        <v>13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34</v>
      </c>
      <c r="N27" s="21">
        <v>20</v>
      </c>
      <c r="O27" s="21">
        <v>13</v>
      </c>
      <c r="P27" s="21">
        <v>1</v>
      </c>
      <c r="Q27" s="21">
        <v>0</v>
      </c>
    </row>
    <row r="28" spans="2:17" ht="20.100000000000001" customHeight="1" thickBot="1" x14ac:dyDescent="0.25">
      <c r="B28" s="7" t="s">
        <v>39</v>
      </c>
      <c r="C28" s="9">
        <f>SUM(C11:C27)</f>
        <v>5917</v>
      </c>
      <c r="D28" s="9">
        <f t="shared" ref="D28:Q28" si="0">SUM(D11:D27)</f>
        <v>3647</v>
      </c>
      <c r="E28" s="9">
        <f t="shared" si="0"/>
        <v>1597</v>
      </c>
      <c r="F28" s="9">
        <f t="shared" si="0"/>
        <v>555</v>
      </c>
      <c r="G28" s="9">
        <f t="shared" si="0"/>
        <v>118</v>
      </c>
      <c r="H28" s="9">
        <f t="shared" si="0"/>
        <v>20</v>
      </c>
      <c r="I28" s="9">
        <f t="shared" si="0"/>
        <v>10</v>
      </c>
      <c r="J28" s="9">
        <f t="shared" si="0"/>
        <v>5</v>
      </c>
      <c r="K28" s="9">
        <f t="shared" si="0"/>
        <v>3</v>
      </c>
      <c r="L28" s="9">
        <f t="shared" si="0"/>
        <v>2</v>
      </c>
      <c r="M28" s="9">
        <f t="shared" si="0"/>
        <v>5937</v>
      </c>
      <c r="N28" s="9">
        <f t="shared" si="0"/>
        <v>3657</v>
      </c>
      <c r="O28" s="9">
        <f t="shared" si="0"/>
        <v>1602</v>
      </c>
      <c r="P28" s="9">
        <f t="shared" si="0"/>
        <v>558</v>
      </c>
      <c r="Q28" s="9">
        <f t="shared" si="0"/>
        <v>120</v>
      </c>
    </row>
    <row r="29" spans="2:17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8"/>
      <c r="C9" s="26" t="s">
        <v>169</v>
      </c>
      <c r="D9" s="26" t="s">
        <v>170</v>
      </c>
      <c r="E9" s="39" t="s">
        <v>171</v>
      </c>
    </row>
    <row r="10" spans="2:5" ht="20.100000000000001" customHeight="1" thickBot="1" x14ac:dyDescent="0.25">
      <c r="B10" s="3" t="s">
        <v>22</v>
      </c>
      <c r="C10" s="31">
        <f>('Personas Enjuiciadas'!D11+'Personas Enjuiciadas'!E11+'Personas Enjuiciadas'!I11+'Personas Enjuiciadas'!J11)/'Personas Enjuiciadas'!M11</f>
        <v>0.86048158640226624</v>
      </c>
      <c r="D10" s="31">
        <f>('Personas Enjuiciadas'!D11+'Personas Enjuiciadas'!I11)/('Personas Enjuiciadas'!N11+'Personas Enjuiciadas'!P11)</f>
        <v>0.83660714285714288</v>
      </c>
      <c r="E10" s="31">
        <f>('Personas Enjuiciadas'!E11+'Personas Enjuiciadas'!J11)/('Personas Enjuiciadas'!O11+'Personas Enjuiciadas'!Q11)</f>
        <v>0.95205479452054798</v>
      </c>
    </row>
    <row r="11" spans="2:5" ht="20.100000000000001" customHeight="1" thickBot="1" x14ac:dyDescent="0.25">
      <c r="B11" s="4" t="s">
        <v>23</v>
      </c>
      <c r="C11" s="29">
        <f>('Personas Enjuiciadas'!D12+'Personas Enjuiciadas'!E12+'Personas Enjuiciadas'!I12+'Personas Enjuiciadas'!J12)/'Personas Enjuiciadas'!M12</f>
        <v>0.94890510948905105</v>
      </c>
      <c r="D11" s="29">
        <f>('Personas Enjuiciadas'!D12+'Personas Enjuiciadas'!I12)/('Personas Enjuiciadas'!N12+'Personas Enjuiciadas'!P12)</f>
        <v>0.93103448275862066</v>
      </c>
      <c r="E11" s="29">
        <f>('Personas Enjuiciadas'!E12+'Personas Enjuiciadas'!J12)/('Personas Enjuiciadas'!O12+'Personas Enjuiciadas'!Q12)</f>
        <v>0.98</v>
      </c>
    </row>
    <row r="12" spans="2:5" ht="20.100000000000001" customHeight="1" thickBot="1" x14ac:dyDescent="0.25">
      <c r="B12" s="4" t="s">
        <v>24</v>
      </c>
      <c r="C12" s="29">
        <f>('Personas Enjuiciadas'!D13+'Personas Enjuiciadas'!E13+'Personas Enjuiciadas'!I13+'Personas Enjuiciadas'!J13)/'Personas Enjuiciadas'!M13</f>
        <v>0.88571428571428568</v>
      </c>
      <c r="D12" s="29">
        <f>('Personas Enjuiciadas'!D13+'Personas Enjuiciadas'!I13)/('Personas Enjuiciadas'!N13+'Personas Enjuiciadas'!P13)</f>
        <v>0.86725663716814161</v>
      </c>
      <c r="E12" s="29">
        <f>('Personas Enjuiciadas'!E13+'Personas Enjuiciadas'!J13)/('Personas Enjuiciadas'!O13+'Personas Enjuiciadas'!Q13)</f>
        <v>0.96296296296296291</v>
      </c>
    </row>
    <row r="13" spans="2:5" ht="20.100000000000001" customHeight="1" thickBot="1" x14ac:dyDescent="0.25">
      <c r="B13" s="4" t="s">
        <v>25</v>
      </c>
      <c r="C13" s="29">
        <f>('Personas Enjuiciadas'!D14+'Personas Enjuiciadas'!E14+'Personas Enjuiciadas'!I14+'Personas Enjuiciadas'!J14)/'Personas Enjuiciadas'!M14</f>
        <v>0.91855203619909498</v>
      </c>
      <c r="D13" s="29">
        <f>('Personas Enjuiciadas'!D14+'Personas Enjuiciadas'!I14)/('Personas Enjuiciadas'!N14+'Personas Enjuiciadas'!P14)</f>
        <v>0.91428571428571426</v>
      </c>
      <c r="E13" s="29">
        <f>('Personas Enjuiciadas'!E14+'Personas Enjuiciadas'!J14)/('Personas Enjuiciadas'!O14+'Personas Enjuiciadas'!Q14)</f>
        <v>0.92592592592592593</v>
      </c>
    </row>
    <row r="14" spans="2:5" ht="20.100000000000001" customHeight="1" thickBot="1" x14ac:dyDescent="0.25">
      <c r="B14" s="4" t="s">
        <v>26</v>
      </c>
      <c r="C14" s="29">
        <f>('Personas Enjuiciadas'!D15+'Personas Enjuiciadas'!E15+'Personas Enjuiciadas'!I15+'Personas Enjuiciadas'!J15)/'Personas Enjuiciadas'!M15</f>
        <v>0.92307692307692313</v>
      </c>
      <c r="D14" s="29">
        <f>('Personas Enjuiciadas'!D15+'Personas Enjuiciadas'!I15)/('Personas Enjuiciadas'!N15+'Personas Enjuiciadas'!P15)</f>
        <v>0.91296625222024863</v>
      </c>
      <c r="E14" s="29">
        <f>('Personas Enjuiciadas'!E15+'Personas Enjuiciadas'!J15)/('Personas Enjuiciadas'!O15+'Personas Enjuiciadas'!Q15)</f>
        <v>0.97345132743362828</v>
      </c>
    </row>
    <row r="15" spans="2:5" ht="20.100000000000001" customHeight="1" thickBot="1" x14ac:dyDescent="0.25">
      <c r="B15" s="4" t="s">
        <v>27</v>
      </c>
      <c r="C15" s="29">
        <f>('Personas Enjuiciadas'!D16+'Personas Enjuiciadas'!E16+'Personas Enjuiciadas'!I16+'Personas Enjuiciadas'!J16)/'Personas Enjuiciadas'!M16</f>
        <v>0.90361445783132532</v>
      </c>
      <c r="D15" s="29">
        <f>('Personas Enjuiciadas'!D16+'Personas Enjuiciadas'!I16)/('Personas Enjuiciadas'!N16+'Personas Enjuiciadas'!P16)</f>
        <v>0.88235294117647056</v>
      </c>
      <c r="E15" s="29">
        <f>('Personas Enjuiciadas'!E16+'Personas Enjuiciadas'!J16)/('Personas Enjuiciadas'!O16+'Personas Enjuiciadas'!Q16)</f>
        <v>1</v>
      </c>
    </row>
    <row r="16" spans="2:5" ht="20.100000000000001" customHeight="1" thickBot="1" x14ac:dyDescent="0.25">
      <c r="B16" s="4" t="s">
        <v>28</v>
      </c>
      <c r="C16" s="29">
        <f>('Personas Enjuiciadas'!D17+'Personas Enjuiciadas'!E17+'Personas Enjuiciadas'!I17+'Personas Enjuiciadas'!J17)/'Personas Enjuiciadas'!M17</f>
        <v>0.85465116279069764</v>
      </c>
      <c r="D16" s="29">
        <f>('Personas Enjuiciadas'!D17+'Personas Enjuiciadas'!I17)/('Personas Enjuiciadas'!N17+'Personas Enjuiciadas'!P17)</f>
        <v>0.83458646616541354</v>
      </c>
      <c r="E16" s="29">
        <f>('Personas Enjuiciadas'!E17+'Personas Enjuiciadas'!J17)/('Personas Enjuiciadas'!O17+'Personas Enjuiciadas'!Q17)</f>
        <v>0.92307692307692313</v>
      </c>
    </row>
    <row r="17" spans="2:5" ht="20.100000000000001" customHeight="1" thickBot="1" x14ac:dyDescent="0.25">
      <c r="B17" s="4" t="s">
        <v>29</v>
      </c>
      <c r="C17" s="29">
        <f>('Personas Enjuiciadas'!D18+'Personas Enjuiciadas'!E18+'Personas Enjuiciadas'!I18+'Personas Enjuiciadas'!J18)/'Personas Enjuiciadas'!M18</f>
        <v>0.90588235294117647</v>
      </c>
      <c r="D17" s="29">
        <f>('Personas Enjuiciadas'!D18+'Personas Enjuiciadas'!I18)/('Personas Enjuiciadas'!N18+'Personas Enjuiciadas'!P18)</f>
        <v>0.88372093023255816</v>
      </c>
      <c r="E17" s="29">
        <f>('Personas Enjuiciadas'!E18+'Personas Enjuiciadas'!J18)/('Personas Enjuiciadas'!O18+'Personas Enjuiciadas'!Q18)</f>
        <v>0.95180722891566261</v>
      </c>
    </row>
    <row r="18" spans="2:5" ht="20.100000000000001" customHeight="1" thickBot="1" x14ac:dyDescent="0.25">
      <c r="B18" s="4" t="s">
        <v>30</v>
      </c>
      <c r="C18" s="29">
        <f>('Personas Enjuiciadas'!D19+'Personas Enjuiciadas'!E19+'Personas Enjuiciadas'!I19+'Personas Enjuiciadas'!J19)/'Personas Enjuiciadas'!M19</f>
        <v>0.87890625</v>
      </c>
      <c r="D18" s="29">
        <f>('Personas Enjuiciadas'!D19+'Personas Enjuiciadas'!I19)/('Personas Enjuiciadas'!N19+'Personas Enjuiciadas'!P19)</f>
        <v>0.86138613861386137</v>
      </c>
      <c r="E18" s="29">
        <f>('Personas Enjuiciadas'!E19+'Personas Enjuiciadas'!J19)/('Personas Enjuiciadas'!O19+'Personas Enjuiciadas'!Q19)</f>
        <v>0.90430622009569372</v>
      </c>
    </row>
    <row r="19" spans="2:5" ht="20.100000000000001" customHeight="1" thickBot="1" x14ac:dyDescent="0.25">
      <c r="B19" s="4" t="s">
        <v>31</v>
      </c>
      <c r="C19" s="29">
        <f>('Personas Enjuiciadas'!D20+'Personas Enjuiciadas'!E20+'Personas Enjuiciadas'!I20+'Personas Enjuiciadas'!J20)/'Personas Enjuiciadas'!M20</f>
        <v>0.8721804511278195</v>
      </c>
      <c r="D19" s="29">
        <f>('Personas Enjuiciadas'!D20+'Personas Enjuiciadas'!I20)/('Personas Enjuiciadas'!N20+'Personas Enjuiciadas'!P20)</f>
        <v>0.85217391304347823</v>
      </c>
      <c r="E19" s="29">
        <f>('Personas Enjuiciadas'!E20+'Personas Enjuiciadas'!J20)/('Personas Enjuiciadas'!O20+'Personas Enjuiciadas'!Q20)</f>
        <v>0.9044943820224719</v>
      </c>
    </row>
    <row r="20" spans="2:5" ht="20.100000000000001" customHeight="1" thickBot="1" x14ac:dyDescent="0.25">
      <c r="B20" s="4" t="s">
        <v>32</v>
      </c>
      <c r="C20" s="29">
        <f>('Personas Enjuiciadas'!D21+'Personas Enjuiciadas'!E21+'Personas Enjuiciadas'!I21+'Personas Enjuiciadas'!J21)/'Personas Enjuiciadas'!M21</f>
        <v>0.90476190476190477</v>
      </c>
      <c r="D20" s="29">
        <f>('Personas Enjuiciadas'!D21+'Personas Enjuiciadas'!I21)/('Personas Enjuiciadas'!N21+'Personas Enjuiciadas'!P21)</f>
        <v>0.90517241379310343</v>
      </c>
      <c r="E20" s="29">
        <f>('Personas Enjuiciadas'!E21+'Personas Enjuiciadas'!J21)/('Personas Enjuiciadas'!O21+'Personas Enjuiciadas'!Q21)</f>
        <v>0.9</v>
      </c>
    </row>
    <row r="21" spans="2:5" ht="20.100000000000001" customHeight="1" thickBot="1" x14ac:dyDescent="0.25">
      <c r="B21" s="4" t="s">
        <v>33</v>
      </c>
      <c r="C21" s="29">
        <f>('Personas Enjuiciadas'!D22+'Personas Enjuiciadas'!E22+'Personas Enjuiciadas'!I22+'Personas Enjuiciadas'!J22)/'Personas Enjuiciadas'!M22</f>
        <v>0.87619047619047619</v>
      </c>
      <c r="D21" s="29">
        <f>('Personas Enjuiciadas'!D22+'Personas Enjuiciadas'!I22)/('Personas Enjuiciadas'!N22+'Personas Enjuiciadas'!P22)</f>
        <v>0.875</v>
      </c>
      <c r="E21" s="29">
        <f>('Personas Enjuiciadas'!E22+'Personas Enjuiciadas'!J22)/('Personas Enjuiciadas'!O22+'Personas Enjuiciadas'!Q22)</f>
        <v>0.88235294117647056</v>
      </c>
    </row>
    <row r="22" spans="2:5" ht="20.100000000000001" customHeight="1" thickBot="1" x14ac:dyDescent="0.25">
      <c r="B22" s="4" t="s">
        <v>34</v>
      </c>
      <c r="C22" s="29">
        <f>('Personas Enjuiciadas'!D23+'Personas Enjuiciadas'!E23+'Personas Enjuiciadas'!I23+'Personas Enjuiciadas'!J23)/'Personas Enjuiciadas'!M23</f>
        <v>0.73263888888888884</v>
      </c>
      <c r="D22" s="29">
        <f>('Personas Enjuiciadas'!D23+'Personas Enjuiciadas'!I23)/('Personas Enjuiciadas'!N23+'Personas Enjuiciadas'!P23)</f>
        <v>0.69945355191256831</v>
      </c>
      <c r="E22" s="29">
        <f>('Personas Enjuiciadas'!E23+'Personas Enjuiciadas'!J23)/('Personas Enjuiciadas'!O23+'Personas Enjuiciadas'!Q23)</f>
        <v>0.79047619047619044</v>
      </c>
    </row>
    <row r="23" spans="2:5" ht="20.100000000000001" customHeight="1" thickBot="1" x14ac:dyDescent="0.25">
      <c r="B23" s="4" t="s">
        <v>35</v>
      </c>
      <c r="C23" s="29">
        <f>('Personas Enjuiciadas'!D24+'Personas Enjuiciadas'!E24+'Personas Enjuiciadas'!I24+'Personas Enjuiciadas'!J24)/'Personas Enjuiciadas'!M24</f>
        <v>0.95081967213114749</v>
      </c>
      <c r="D23" s="29">
        <f>('Personas Enjuiciadas'!D24+'Personas Enjuiciadas'!I24)/('Personas Enjuiciadas'!N24+'Personas Enjuiciadas'!P24)</f>
        <v>0.94693877551020411</v>
      </c>
      <c r="E23" s="29">
        <f>('Personas Enjuiciadas'!E24+'Personas Enjuiciadas'!J24)/('Personas Enjuiciadas'!O24+'Personas Enjuiciadas'!Q24)</f>
        <v>0.95867768595041325</v>
      </c>
    </row>
    <row r="24" spans="2:5" ht="20.100000000000001" customHeight="1" thickBot="1" x14ac:dyDescent="0.25">
      <c r="B24" s="4" t="s">
        <v>36</v>
      </c>
      <c r="C24" s="29">
        <f>('Personas Enjuiciadas'!D25+'Personas Enjuiciadas'!E25+'Personas Enjuiciadas'!I25+'Personas Enjuiciadas'!J25)/'Personas Enjuiciadas'!M25</f>
        <v>0.96202531645569622</v>
      </c>
      <c r="D24" s="29">
        <f>('Personas Enjuiciadas'!D25+'Personas Enjuiciadas'!I25)/('Personas Enjuiciadas'!N25+'Personas Enjuiciadas'!P25)</f>
        <v>0.91428571428571426</v>
      </c>
      <c r="E24" s="29">
        <f>('Personas Enjuiciadas'!E25+'Personas Enjuiciadas'!J25)/('Personas Enjuiciadas'!O25+'Personas Enjuiciadas'!Q25)</f>
        <v>1</v>
      </c>
    </row>
    <row r="25" spans="2:5" ht="20.100000000000001" customHeight="1" thickBot="1" x14ac:dyDescent="0.25">
      <c r="B25" s="5" t="s">
        <v>37</v>
      </c>
      <c r="C25" s="29">
        <f>('Personas Enjuiciadas'!D26+'Personas Enjuiciadas'!E26+'Personas Enjuiciadas'!I26+'Personas Enjuiciadas'!J26)/'Personas Enjuiciadas'!M26</f>
        <v>0.95593220338983054</v>
      </c>
      <c r="D25" s="29">
        <f>('Personas Enjuiciadas'!D26+'Personas Enjuiciadas'!I26)/('Personas Enjuiciadas'!N26+'Personas Enjuiciadas'!P26)</f>
        <v>0.93333333333333335</v>
      </c>
      <c r="E25" s="29">
        <f>('Personas Enjuiciadas'!E26+'Personas Enjuiciadas'!J26)/('Personas Enjuiciadas'!O26+'Personas Enjuiciadas'!Q26)</f>
        <v>0.98461538461538467</v>
      </c>
    </row>
    <row r="26" spans="2:5" ht="20.100000000000001" customHeight="1" thickBot="1" x14ac:dyDescent="0.25">
      <c r="B26" s="6" t="s">
        <v>38</v>
      </c>
      <c r="C26" s="30">
        <f>('Personas Enjuiciadas'!D27+'Personas Enjuiciadas'!E27+'Personas Enjuiciadas'!I27+'Personas Enjuiciadas'!J27)/'Personas Enjuiciadas'!M27</f>
        <v>0.97058823529411764</v>
      </c>
      <c r="D26" s="30">
        <f>('Personas Enjuiciadas'!D27+'Personas Enjuiciadas'!I27)/('Personas Enjuiciadas'!N27+'Personas Enjuiciadas'!P27)</f>
        <v>0.95238095238095233</v>
      </c>
      <c r="E26" s="30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8">
        <f>('Personas Enjuiciadas'!D28+'Personas Enjuiciadas'!E28+'Personas Enjuiciadas'!I28+'Personas Enjuiciadas'!J28)/'Personas Enjuiciadas'!M28</f>
        <v>0.8858009095502779</v>
      </c>
      <c r="D27" s="28">
        <f>('Personas Enjuiciadas'!D28+'Personas Enjuiciadas'!I28)/('Personas Enjuiciadas'!N28+'Personas Enjuiciadas'!P28)</f>
        <v>0.86761565836298937</v>
      </c>
      <c r="E27" s="28">
        <f>('Personas Enjuiciadas'!E28+'Personas Enjuiciadas'!J28)/('Personas Enjuiciadas'!O28+'Personas Enjuiciadas'!Q28)</f>
        <v>0.93031358885017423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9:L5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9" spans="2:12" ht="41.25" customHeight="1" x14ac:dyDescent="0.2">
      <c r="B9" s="10"/>
      <c r="C9" s="90" t="s">
        <v>251</v>
      </c>
      <c r="D9" s="91"/>
      <c r="E9" s="91"/>
      <c r="F9" s="91"/>
      <c r="G9" s="66"/>
      <c r="H9" s="90" t="s">
        <v>263</v>
      </c>
      <c r="I9" s="91"/>
      <c r="J9" s="91"/>
      <c r="K9" s="91"/>
      <c r="L9" s="93"/>
    </row>
    <row r="10" spans="2:12" ht="59.25" customHeight="1" thickBot="1" x14ac:dyDescent="0.25">
      <c r="B10" s="38"/>
      <c r="C10" s="35" t="s">
        <v>172</v>
      </c>
      <c r="D10" s="35" t="s">
        <v>173</v>
      </c>
      <c r="E10" s="35" t="s">
        <v>260</v>
      </c>
      <c r="F10" s="35" t="s">
        <v>175</v>
      </c>
      <c r="G10" s="67" t="s">
        <v>257</v>
      </c>
      <c r="H10" s="63" t="s">
        <v>252</v>
      </c>
      <c r="I10" s="63" t="s">
        <v>255</v>
      </c>
      <c r="J10" s="63" t="s">
        <v>254</v>
      </c>
      <c r="K10" s="63" t="s">
        <v>253</v>
      </c>
      <c r="L10" s="35" t="s">
        <v>258</v>
      </c>
    </row>
    <row r="11" spans="2:12" ht="20.100000000000001" customHeight="1" thickBot="1" x14ac:dyDescent="0.25">
      <c r="B11" s="3" t="s">
        <v>22</v>
      </c>
      <c r="C11" s="19">
        <v>351</v>
      </c>
      <c r="D11" s="19">
        <v>232</v>
      </c>
      <c r="E11" s="19">
        <v>584</v>
      </c>
      <c r="F11" s="19">
        <v>873</v>
      </c>
      <c r="G11" s="19">
        <f>SUM(C11:F11)</f>
        <v>2040</v>
      </c>
      <c r="H11" s="19">
        <v>12</v>
      </c>
      <c r="I11" s="19">
        <v>0</v>
      </c>
      <c r="J11" s="19">
        <v>0</v>
      </c>
      <c r="K11" s="19">
        <v>0</v>
      </c>
      <c r="L11" s="19">
        <v>2052</v>
      </c>
    </row>
    <row r="12" spans="2:12" ht="20.100000000000001" customHeight="1" thickBot="1" x14ac:dyDescent="0.25">
      <c r="B12" s="4" t="s">
        <v>23</v>
      </c>
      <c r="C12" s="20">
        <v>30</v>
      </c>
      <c r="D12" s="20">
        <v>23</v>
      </c>
      <c r="E12" s="20">
        <v>71</v>
      </c>
      <c r="F12" s="20">
        <v>113</v>
      </c>
      <c r="G12" s="20">
        <f t="shared" ref="G12:G28" si="0">SUM(C12:F12)</f>
        <v>237</v>
      </c>
      <c r="H12" s="20">
        <v>0</v>
      </c>
      <c r="I12" s="20">
        <v>0</v>
      </c>
      <c r="J12" s="20">
        <v>0</v>
      </c>
      <c r="K12" s="20">
        <v>1</v>
      </c>
      <c r="L12" s="20">
        <v>238</v>
      </c>
    </row>
    <row r="13" spans="2:12" ht="20.100000000000001" customHeight="1" thickBot="1" x14ac:dyDescent="0.25">
      <c r="B13" s="4" t="s">
        <v>24</v>
      </c>
      <c r="C13" s="20">
        <v>30</v>
      </c>
      <c r="D13" s="20">
        <v>13</v>
      </c>
      <c r="E13" s="20">
        <v>51</v>
      </c>
      <c r="F13" s="20">
        <v>66</v>
      </c>
      <c r="G13" s="20">
        <f t="shared" si="0"/>
        <v>160</v>
      </c>
      <c r="H13" s="20">
        <v>1</v>
      </c>
      <c r="I13" s="20">
        <v>2</v>
      </c>
      <c r="J13" s="20">
        <v>2</v>
      </c>
      <c r="K13" s="20">
        <v>1</v>
      </c>
      <c r="L13" s="20">
        <v>166</v>
      </c>
    </row>
    <row r="14" spans="2:12" ht="20.100000000000001" customHeight="1" thickBot="1" x14ac:dyDescent="0.25">
      <c r="B14" s="4" t="s">
        <v>25</v>
      </c>
      <c r="C14" s="20">
        <v>36</v>
      </c>
      <c r="D14" s="20">
        <v>32</v>
      </c>
      <c r="E14" s="20">
        <v>64</v>
      </c>
      <c r="F14" s="20">
        <v>90</v>
      </c>
      <c r="G14" s="20">
        <f t="shared" si="0"/>
        <v>222</v>
      </c>
      <c r="H14" s="20">
        <v>3</v>
      </c>
      <c r="I14" s="20">
        <v>2</v>
      </c>
      <c r="J14" s="20">
        <v>0</v>
      </c>
      <c r="K14" s="20">
        <v>0</v>
      </c>
      <c r="L14" s="20">
        <v>227</v>
      </c>
    </row>
    <row r="15" spans="2:12" ht="20.100000000000001" customHeight="1" thickBot="1" x14ac:dyDescent="0.25">
      <c r="B15" s="4" t="s">
        <v>26</v>
      </c>
      <c r="C15" s="20">
        <v>60</v>
      </c>
      <c r="D15" s="20">
        <v>39</v>
      </c>
      <c r="E15" s="20">
        <v>145</v>
      </c>
      <c r="F15" s="20">
        <v>255</v>
      </c>
      <c r="G15" s="20">
        <f t="shared" si="0"/>
        <v>499</v>
      </c>
      <c r="H15" s="20">
        <v>0</v>
      </c>
      <c r="I15" s="20">
        <v>0</v>
      </c>
      <c r="J15" s="20">
        <v>0</v>
      </c>
      <c r="K15" s="20">
        <v>0</v>
      </c>
      <c r="L15" s="20">
        <v>499</v>
      </c>
    </row>
    <row r="16" spans="2:12" ht="20.100000000000001" customHeight="1" thickBot="1" x14ac:dyDescent="0.25">
      <c r="B16" s="4" t="s">
        <v>27</v>
      </c>
      <c r="C16" s="20">
        <v>18</v>
      </c>
      <c r="D16" s="20">
        <v>10</v>
      </c>
      <c r="E16" s="20">
        <v>40</v>
      </c>
      <c r="F16" s="20">
        <v>48</v>
      </c>
      <c r="G16" s="20">
        <f t="shared" si="0"/>
        <v>116</v>
      </c>
      <c r="H16" s="20">
        <v>0</v>
      </c>
      <c r="I16" s="20">
        <v>0</v>
      </c>
      <c r="J16" s="20">
        <v>0</v>
      </c>
      <c r="K16" s="20">
        <v>0</v>
      </c>
      <c r="L16" s="20">
        <v>116</v>
      </c>
    </row>
    <row r="17" spans="2:12" ht="20.100000000000001" customHeight="1" thickBot="1" x14ac:dyDescent="0.25">
      <c r="B17" s="4" t="s">
        <v>28</v>
      </c>
      <c r="C17" s="20">
        <v>51</v>
      </c>
      <c r="D17" s="20">
        <v>41</v>
      </c>
      <c r="E17" s="20">
        <v>137</v>
      </c>
      <c r="F17" s="20">
        <v>177</v>
      </c>
      <c r="G17" s="20">
        <f t="shared" si="0"/>
        <v>406</v>
      </c>
      <c r="H17" s="20">
        <v>1</v>
      </c>
      <c r="I17" s="20">
        <v>0</v>
      </c>
      <c r="J17" s="20">
        <v>0</v>
      </c>
      <c r="K17" s="20">
        <v>0</v>
      </c>
      <c r="L17" s="20">
        <v>407</v>
      </c>
    </row>
    <row r="18" spans="2:12" ht="20.100000000000001" customHeight="1" thickBot="1" x14ac:dyDescent="0.25">
      <c r="B18" s="4" t="s">
        <v>29</v>
      </c>
      <c r="C18" s="20">
        <v>90</v>
      </c>
      <c r="D18" s="20">
        <v>31</v>
      </c>
      <c r="E18" s="20">
        <v>153</v>
      </c>
      <c r="F18" s="20">
        <v>157</v>
      </c>
      <c r="G18" s="20">
        <f t="shared" si="0"/>
        <v>431</v>
      </c>
      <c r="H18" s="20">
        <v>4</v>
      </c>
      <c r="I18" s="20">
        <v>0</v>
      </c>
      <c r="J18" s="20">
        <v>0</v>
      </c>
      <c r="K18" s="20">
        <v>0</v>
      </c>
      <c r="L18" s="20">
        <v>435</v>
      </c>
    </row>
    <row r="19" spans="2:12" ht="20.100000000000001" customHeight="1" thickBot="1" x14ac:dyDescent="0.25">
      <c r="B19" s="4" t="s">
        <v>30</v>
      </c>
      <c r="C19" s="20">
        <v>236</v>
      </c>
      <c r="D19" s="20">
        <v>145</v>
      </c>
      <c r="E19" s="20">
        <v>381</v>
      </c>
      <c r="F19" s="20">
        <v>555</v>
      </c>
      <c r="G19" s="20">
        <f t="shared" si="0"/>
        <v>1317</v>
      </c>
      <c r="H19" s="20">
        <v>8</v>
      </c>
      <c r="I19" s="20">
        <v>0</v>
      </c>
      <c r="J19" s="20">
        <v>5</v>
      </c>
      <c r="K19" s="20">
        <v>1</v>
      </c>
      <c r="L19" s="20">
        <v>1331</v>
      </c>
    </row>
    <row r="20" spans="2:12" ht="20.100000000000001" customHeight="1" thickBot="1" x14ac:dyDescent="0.25">
      <c r="B20" s="4" t="s">
        <v>31</v>
      </c>
      <c r="C20" s="20">
        <v>218</v>
      </c>
      <c r="D20" s="20">
        <v>149</v>
      </c>
      <c r="E20" s="20">
        <v>447</v>
      </c>
      <c r="F20" s="20">
        <v>559</v>
      </c>
      <c r="G20" s="20">
        <f t="shared" si="0"/>
        <v>1373</v>
      </c>
      <c r="H20" s="20">
        <v>7</v>
      </c>
      <c r="I20" s="20">
        <v>0</v>
      </c>
      <c r="J20" s="20">
        <v>0</v>
      </c>
      <c r="K20" s="20">
        <v>0</v>
      </c>
      <c r="L20" s="20">
        <v>1380</v>
      </c>
    </row>
    <row r="21" spans="2:12" ht="20.100000000000001" customHeight="1" thickBot="1" x14ac:dyDescent="0.25">
      <c r="B21" s="4" t="s">
        <v>32</v>
      </c>
      <c r="C21" s="20">
        <v>27</v>
      </c>
      <c r="D21" s="20">
        <v>25</v>
      </c>
      <c r="E21" s="20">
        <v>41</v>
      </c>
      <c r="F21" s="20">
        <v>112</v>
      </c>
      <c r="G21" s="20">
        <f t="shared" si="0"/>
        <v>205</v>
      </c>
      <c r="H21" s="20">
        <v>0</v>
      </c>
      <c r="I21" s="20">
        <v>1</v>
      </c>
      <c r="J21" s="20">
        <v>0</v>
      </c>
      <c r="K21" s="20">
        <v>1</v>
      </c>
      <c r="L21" s="20">
        <v>207</v>
      </c>
    </row>
    <row r="22" spans="2:12" ht="20.100000000000001" customHeight="1" thickBot="1" x14ac:dyDescent="0.25">
      <c r="B22" s="4" t="s">
        <v>33</v>
      </c>
      <c r="C22" s="20">
        <v>96</v>
      </c>
      <c r="D22" s="20">
        <v>45</v>
      </c>
      <c r="E22" s="20">
        <v>147</v>
      </c>
      <c r="F22" s="20">
        <v>163</v>
      </c>
      <c r="G22" s="20">
        <f t="shared" si="0"/>
        <v>451</v>
      </c>
      <c r="H22" s="20">
        <v>8</v>
      </c>
      <c r="I22" s="20">
        <v>0</v>
      </c>
      <c r="J22" s="20">
        <v>0</v>
      </c>
      <c r="K22" s="20">
        <v>0</v>
      </c>
      <c r="L22" s="20">
        <v>459</v>
      </c>
    </row>
    <row r="23" spans="2:12" ht="20.100000000000001" customHeight="1" thickBot="1" x14ac:dyDescent="0.25">
      <c r="B23" s="4" t="s">
        <v>34</v>
      </c>
      <c r="C23" s="20">
        <v>203</v>
      </c>
      <c r="D23" s="20">
        <v>122</v>
      </c>
      <c r="E23" s="20">
        <v>533</v>
      </c>
      <c r="F23" s="20">
        <v>532</v>
      </c>
      <c r="G23" s="20">
        <f t="shared" si="0"/>
        <v>1390</v>
      </c>
      <c r="H23" s="20">
        <v>1</v>
      </c>
      <c r="I23" s="20">
        <v>0</v>
      </c>
      <c r="J23" s="20">
        <v>0</v>
      </c>
      <c r="K23" s="20">
        <v>1</v>
      </c>
      <c r="L23" s="20">
        <v>1392</v>
      </c>
    </row>
    <row r="24" spans="2:12" ht="20.100000000000001" customHeight="1" thickBot="1" x14ac:dyDescent="0.25">
      <c r="B24" s="4" t="s">
        <v>35</v>
      </c>
      <c r="C24" s="20">
        <v>59</v>
      </c>
      <c r="D24" s="20">
        <v>29</v>
      </c>
      <c r="E24" s="20">
        <v>150</v>
      </c>
      <c r="F24" s="20">
        <v>153</v>
      </c>
      <c r="G24" s="20">
        <f t="shared" si="0"/>
        <v>391</v>
      </c>
      <c r="H24" s="20">
        <v>0</v>
      </c>
      <c r="I24" s="20">
        <v>2</v>
      </c>
      <c r="J24" s="20">
        <v>0</v>
      </c>
      <c r="K24" s="20">
        <v>0</v>
      </c>
      <c r="L24" s="20">
        <v>393</v>
      </c>
    </row>
    <row r="25" spans="2:12" ht="20.100000000000001" customHeight="1" thickBot="1" x14ac:dyDescent="0.25">
      <c r="B25" s="4" t="s">
        <v>36</v>
      </c>
      <c r="C25" s="20">
        <v>19</v>
      </c>
      <c r="D25" s="20">
        <v>27</v>
      </c>
      <c r="E25" s="20">
        <v>36</v>
      </c>
      <c r="F25" s="20">
        <v>19</v>
      </c>
      <c r="G25" s="20">
        <f t="shared" si="0"/>
        <v>101</v>
      </c>
      <c r="H25" s="20">
        <v>0</v>
      </c>
      <c r="I25" s="20">
        <v>0</v>
      </c>
      <c r="J25" s="20">
        <v>0</v>
      </c>
      <c r="K25" s="20">
        <v>0</v>
      </c>
      <c r="L25" s="20">
        <v>101</v>
      </c>
    </row>
    <row r="26" spans="2:12" ht="20.100000000000001" customHeight="1" thickBot="1" x14ac:dyDescent="0.25">
      <c r="B26" s="5" t="s">
        <v>37</v>
      </c>
      <c r="C26" s="20">
        <v>41</v>
      </c>
      <c r="D26" s="20">
        <v>35</v>
      </c>
      <c r="E26" s="20">
        <v>58</v>
      </c>
      <c r="F26" s="20">
        <v>104</v>
      </c>
      <c r="G26" s="20">
        <f t="shared" si="0"/>
        <v>238</v>
      </c>
      <c r="H26" s="20">
        <v>0</v>
      </c>
      <c r="I26" s="20">
        <v>0</v>
      </c>
      <c r="J26" s="20">
        <v>0</v>
      </c>
      <c r="K26" s="20">
        <v>0</v>
      </c>
      <c r="L26" s="20">
        <v>238</v>
      </c>
    </row>
    <row r="27" spans="2:12" ht="20.100000000000001" customHeight="1" thickBot="1" x14ac:dyDescent="0.25">
      <c r="B27" s="6" t="s">
        <v>38</v>
      </c>
      <c r="C27" s="21">
        <v>19</v>
      </c>
      <c r="D27" s="21">
        <v>4</v>
      </c>
      <c r="E27" s="21">
        <v>31</v>
      </c>
      <c r="F27" s="21">
        <v>20</v>
      </c>
      <c r="G27" s="21">
        <f t="shared" si="0"/>
        <v>74</v>
      </c>
      <c r="H27" s="21">
        <v>0</v>
      </c>
      <c r="I27" s="21">
        <v>0</v>
      </c>
      <c r="J27" s="21">
        <v>6</v>
      </c>
      <c r="K27" s="21">
        <v>3</v>
      </c>
      <c r="L27" s="21">
        <v>83</v>
      </c>
    </row>
    <row r="28" spans="2:12" ht="20.100000000000001" customHeight="1" thickBot="1" x14ac:dyDescent="0.25">
      <c r="B28" s="7" t="s">
        <v>39</v>
      </c>
      <c r="C28" s="9">
        <f t="shared" ref="C28:L28" si="1">SUM(C11:C27)</f>
        <v>1584</v>
      </c>
      <c r="D28" s="9">
        <f t="shared" si="1"/>
        <v>1002</v>
      </c>
      <c r="E28" s="9">
        <f t="shared" si="1"/>
        <v>3069</v>
      </c>
      <c r="F28" s="9">
        <f t="shared" si="1"/>
        <v>3996</v>
      </c>
      <c r="G28" s="9">
        <f t="shared" si="0"/>
        <v>9651</v>
      </c>
      <c r="H28" s="9">
        <f t="shared" si="1"/>
        <v>45</v>
      </c>
      <c r="I28" s="9">
        <f t="shared" si="1"/>
        <v>7</v>
      </c>
      <c r="J28" s="9">
        <f t="shared" si="1"/>
        <v>13</v>
      </c>
      <c r="K28" s="9">
        <f t="shared" si="1"/>
        <v>8</v>
      </c>
      <c r="L28" s="9">
        <f t="shared" si="1"/>
        <v>9724</v>
      </c>
    </row>
    <row r="29" spans="2:1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1" spans="2:12" ht="20.100000000000001" customHeight="1" x14ac:dyDescent="0.2">
      <c r="C31" s="90" t="s">
        <v>259</v>
      </c>
      <c r="D31" s="91"/>
      <c r="E31" s="91"/>
      <c r="F31" s="91"/>
      <c r="G31" s="91"/>
      <c r="H31" s="91"/>
      <c r="I31" s="91"/>
      <c r="J31" s="91"/>
    </row>
    <row r="32" spans="2:12" ht="71.25" x14ac:dyDescent="0.2">
      <c r="C32" s="35" t="s">
        <v>172</v>
      </c>
      <c r="D32" s="35" t="s">
        <v>173</v>
      </c>
      <c r="E32" s="35" t="s">
        <v>174</v>
      </c>
      <c r="F32" s="35" t="s">
        <v>175</v>
      </c>
      <c r="G32" s="63" t="s">
        <v>252</v>
      </c>
      <c r="H32" s="63" t="s">
        <v>255</v>
      </c>
      <c r="I32" s="63" t="s">
        <v>254</v>
      </c>
      <c r="J32" s="63" t="s">
        <v>253</v>
      </c>
    </row>
    <row r="33" spans="2:10" ht="20.100000000000001" customHeight="1" thickBot="1" x14ac:dyDescent="0.25">
      <c r="B33" s="3" t="s">
        <v>22</v>
      </c>
      <c r="C33" s="31">
        <f t="shared" ref="C33:F50" si="2">C11/$L11</f>
        <v>0.17105263157894737</v>
      </c>
      <c r="D33" s="31">
        <f t="shared" si="2"/>
        <v>0.11306042884990253</v>
      </c>
      <c r="E33" s="31">
        <f t="shared" si="2"/>
        <v>0.28460038986354774</v>
      </c>
      <c r="F33" s="31">
        <f t="shared" si="2"/>
        <v>0.42543859649122806</v>
      </c>
      <c r="G33" s="31">
        <f>IF(H11=0,"-",H11/$L11)</f>
        <v>5.8479532163742687E-3</v>
      </c>
      <c r="H33" s="31" t="str">
        <f t="shared" ref="H33:J33" si="3">IF(I11=0,"-",I11/$L11)</f>
        <v>-</v>
      </c>
      <c r="I33" s="31" t="str">
        <f t="shared" si="3"/>
        <v>-</v>
      </c>
      <c r="J33" s="31" t="str">
        <f t="shared" si="3"/>
        <v>-</v>
      </c>
    </row>
    <row r="34" spans="2:10" ht="20.100000000000001" customHeight="1" thickBot="1" x14ac:dyDescent="0.25">
      <c r="B34" s="4" t="s">
        <v>23</v>
      </c>
      <c r="C34" s="29">
        <f t="shared" si="2"/>
        <v>0.12605042016806722</v>
      </c>
      <c r="D34" s="29">
        <f t="shared" si="2"/>
        <v>9.6638655462184878E-2</v>
      </c>
      <c r="E34" s="29">
        <f t="shared" si="2"/>
        <v>0.29831932773109243</v>
      </c>
      <c r="F34" s="29">
        <f t="shared" si="2"/>
        <v>0.47478991596638653</v>
      </c>
      <c r="G34" s="29" t="str">
        <f t="shared" ref="G34:J34" si="4">IF(H12=0,"-",H12/$L12)</f>
        <v>-</v>
      </c>
      <c r="H34" s="29" t="str">
        <f t="shared" si="4"/>
        <v>-</v>
      </c>
      <c r="I34" s="29" t="str">
        <f t="shared" si="4"/>
        <v>-</v>
      </c>
      <c r="J34" s="29">
        <f t="shared" si="4"/>
        <v>4.2016806722689074E-3</v>
      </c>
    </row>
    <row r="35" spans="2:10" ht="20.100000000000001" customHeight="1" thickBot="1" x14ac:dyDescent="0.25">
      <c r="B35" s="4" t="s">
        <v>24</v>
      </c>
      <c r="C35" s="29">
        <f t="shared" si="2"/>
        <v>0.18072289156626506</v>
      </c>
      <c r="D35" s="29">
        <f t="shared" si="2"/>
        <v>7.8313253012048195E-2</v>
      </c>
      <c r="E35" s="29">
        <f t="shared" si="2"/>
        <v>0.30722891566265059</v>
      </c>
      <c r="F35" s="29">
        <f t="shared" si="2"/>
        <v>0.39759036144578314</v>
      </c>
      <c r="G35" s="29">
        <f t="shared" ref="G35:J35" si="5">IF(H13=0,"-",H13/$L13)</f>
        <v>6.024096385542169E-3</v>
      </c>
      <c r="H35" s="29">
        <f t="shared" si="5"/>
        <v>1.2048192771084338E-2</v>
      </c>
      <c r="I35" s="29">
        <f t="shared" si="5"/>
        <v>1.2048192771084338E-2</v>
      </c>
      <c r="J35" s="29">
        <f t="shared" si="5"/>
        <v>6.024096385542169E-3</v>
      </c>
    </row>
    <row r="36" spans="2:10" ht="20.100000000000001" customHeight="1" thickBot="1" x14ac:dyDescent="0.25">
      <c r="B36" s="4" t="s">
        <v>25</v>
      </c>
      <c r="C36" s="29">
        <f t="shared" si="2"/>
        <v>0.15859030837004406</v>
      </c>
      <c r="D36" s="29">
        <f t="shared" si="2"/>
        <v>0.14096916299559473</v>
      </c>
      <c r="E36" s="29">
        <f t="shared" si="2"/>
        <v>0.28193832599118945</v>
      </c>
      <c r="F36" s="29">
        <f t="shared" si="2"/>
        <v>0.3964757709251101</v>
      </c>
      <c r="G36" s="29">
        <f t="shared" ref="G36:J36" si="6">IF(H14=0,"-",H14/$L14)</f>
        <v>1.3215859030837005E-2</v>
      </c>
      <c r="H36" s="29">
        <f t="shared" si="6"/>
        <v>8.8105726872246704E-3</v>
      </c>
      <c r="I36" s="29" t="str">
        <f t="shared" si="6"/>
        <v>-</v>
      </c>
      <c r="J36" s="29" t="str">
        <f t="shared" si="6"/>
        <v>-</v>
      </c>
    </row>
    <row r="37" spans="2:10" ht="20.100000000000001" customHeight="1" thickBot="1" x14ac:dyDescent="0.25">
      <c r="B37" s="4" t="s">
        <v>26</v>
      </c>
      <c r="C37" s="29">
        <f t="shared" si="2"/>
        <v>0.12024048096192384</v>
      </c>
      <c r="D37" s="29">
        <f t="shared" si="2"/>
        <v>7.8156312625250496E-2</v>
      </c>
      <c r="E37" s="29">
        <f t="shared" si="2"/>
        <v>0.29058116232464931</v>
      </c>
      <c r="F37" s="29">
        <f t="shared" si="2"/>
        <v>0.51102204408817631</v>
      </c>
      <c r="G37" s="29" t="str">
        <f t="shared" ref="G37:J37" si="7">IF(H15=0,"-",H15/$L15)</f>
        <v>-</v>
      </c>
      <c r="H37" s="29" t="str">
        <f t="shared" si="7"/>
        <v>-</v>
      </c>
      <c r="I37" s="29" t="str">
        <f t="shared" si="7"/>
        <v>-</v>
      </c>
      <c r="J37" s="29" t="str">
        <f t="shared" si="7"/>
        <v>-</v>
      </c>
    </row>
    <row r="38" spans="2:10" ht="20.100000000000001" customHeight="1" thickBot="1" x14ac:dyDescent="0.25">
      <c r="B38" s="4" t="s">
        <v>27</v>
      </c>
      <c r="C38" s="29">
        <f t="shared" si="2"/>
        <v>0.15517241379310345</v>
      </c>
      <c r="D38" s="29">
        <f t="shared" si="2"/>
        <v>8.6206896551724144E-2</v>
      </c>
      <c r="E38" s="29">
        <f t="shared" si="2"/>
        <v>0.34482758620689657</v>
      </c>
      <c r="F38" s="29">
        <f t="shared" si="2"/>
        <v>0.41379310344827586</v>
      </c>
      <c r="G38" s="29" t="str">
        <f t="shared" ref="G38:J38" si="8">IF(H16=0,"-",H16/$L16)</f>
        <v>-</v>
      </c>
      <c r="H38" s="29" t="str">
        <f t="shared" si="8"/>
        <v>-</v>
      </c>
      <c r="I38" s="29" t="str">
        <f t="shared" si="8"/>
        <v>-</v>
      </c>
      <c r="J38" s="29" t="str">
        <f t="shared" si="8"/>
        <v>-</v>
      </c>
    </row>
    <row r="39" spans="2:10" ht="20.100000000000001" customHeight="1" thickBot="1" x14ac:dyDescent="0.25">
      <c r="B39" s="4" t="s">
        <v>28</v>
      </c>
      <c r="C39" s="29">
        <f t="shared" si="2"/>
        <v>0.12530712530712532</v>
      </c>
      <c r="D39" s="29">
        <f t="shared" si="2"/>
        <v>0.10073710073710074</v>
      </c>
      <c r="E39" s="29">
        <f t="shared" si="2"/>
        <v>0.33660933660933662</v>
      </c>
      <c r="F39" s="29">
        <f t="shared" si="2"/>
        <v>0.43488943488943488</v>
      </c>
      <c r="G39" s="29">
        <f t="shared" ref="G39:J39" si="9">IF(H17=0,"-",H17/$L17)</f>
        <v>2.4570024570024569E-3</v>
      </c>
      <c r="H39" s="29" t="str">
        <f t="shared" si="9"/>
        <v>-</v>
      </c>
      <c r="I39" s="29" t="str">
        <f t="shared" si="9"/>
        <v>-</v>
      </c>
      <c r="J39" s="29" t="str">
        <f t="shared" si="9"/>
        <v>-</v>
      </c>
    </row>
    <row r="40" spans="2:10" ht="20.100000000000001" customHeight="1" thickBot="1" x14ac:dyDescent="0.25">
      <c r="B40" s="4" t="s">
        <v>29</v>
      </c>
      <c r="C40" s="29">
        <f t="shared" si="2"/>
        <v>0.20689655172413793</v>
      </c>
      <c r="D40" s="29">
        <f t="shared" si="2"/>
        <v>7.1264367816091953E-2</v>
      </c>
      <c r="E40" s="29">
        <f t="shared" si="2"/>
        <v>0.35172413793103446</v>
      </c>
      <c r="F40" s="29">
        <f t="shared" si="2"/>
        <v>0.36091954022988504</v>
      </c>
      <c r="G40" s="29">
        <f t="shared" ref="G40:J40" si="10">IF(H18=0,"-",H18/$L18)</f>
        <v>9.1954022988505746E-3</v>
      </c>
      <c r="H40" s="29" t="str">
        <f t="shared" si="10"/>
        <v>-</v>
      </c>
      <c r="I40" s="29" t="str">
        <f t="shared" si="10"/>
        <v>-</v>
      </c>
      <c r="J40" s="29" t="str">
        <f t="shared" si="10"/>
        <v>-</v>
      </c>
    </row>
    <row r="41" spans="2:10" ht="20.100000000000001" customHeight="1" thickBot="1" x14ac:dyDescent="0.25">
      <c r="B41" s="4" t="s">
        <v>30</v>
      </c>
      <c r="C41" s="29">
        <f t="shared" si="2"/>
        <v>0.17731029301277235</v>
      </c>
      <c r="D41" s="29">
        <f t="shared" si="2"/>
        <v>0.10894064613072878</v>
      </c>
      <c r="E41" s="29">
        <f t="shared" si="2"/>
        <v>0.28625093914350114</v>
      </c>
      <c r="F41" s="29">
        <f t="shared" si="2"/>
        <v>0.41697971450037563</v>
      </c>
      <c r="G41" s="29">
        <f t="shared" ref="G41:J41" si="11">IF(H19=0,"-",H19/$L19)</f>
        <v>6.0105184072126224E-3</v>
      </c>
      <c r="H41" s="29" t="str">
        <f t="shared" si="11"/>
        <v>-</v>
      </c>
      <c r="I41" s="29">
        <f t="shared" si="11"/>
        <v>3.7565740045078888E-3</v>
      </c>
      <c r="J41" s="29">
        <f t="shared" si="11"/>
        <v>7.513148009015778E-4</v>
      </c>
    </row>
    <row r="42" spans="2:10" ht="20.100000000000001" customHeight="1" thickBot="1" x14ac:dyDescent="0.25">
      <c r="B42" s="4" t="s">
        <v>31</v>
      </c>
      <c r="C42" s="29">
        <f t="shared" si="2"/>
        <v>0.15797101449275364</v>
      </c>
      <c r="D42" s="29">
        <f t="shared" si="2"/>
        <v>0.10797101449275362</v>
      </c>
      <c r="E42" s="29">
        <f t="shared" si="2"/>
        <v>0.32391304347826089</v>
      </c>
      <c r="F42" s="29">
        <f t="shared" si="2"/>
        <v>0.40507246376811595</v>
      </c>
      <c r="G42" s="29">
        <f t="shared" ref="G42:J42" si="12">IF(H20=0,"-",H20/$L20)</f>
        <v>5.0724637681159417E-3</v>
      </c>
      <c r="H42" s="29" t="str">
        <f t="shared" si="12"/>
        <v>-</v>
      </c>
      <c r="I42" s="29" t="str">
        <f t="shared" si="12"/>
        <v>-</v>
      </c>
      <c r="J42" s="29" t="str">
        <f t="shared" si="12"/>
        <v>-</v>
      </c>
    </row>
    <row r="43" spans="2:10" ht="20.100000000000001" customHeight="1" thickBot="1" x14ac:dyDescent="0.25">
      <c r="B43" s="4" t="s">
        <v>32</v>
      </c>
      <c r="C43" s="29">
        <f t="shared" si="2"/>
        <v>0.13043478260869565</v>
      </c>
      <c r="D43" s="29">
        <f t="shared" si="2"/>
        <v>0.12077294685990338</v>
      </c>
      <c r="E43" s="29">
        <f t="shared" si="2"/>
        <v>0.19806763285024154</v>
      </c>
      <c r="F43" s="29">
        <f t="shared" si="2"/>
        <v>0.54106280193236711</v>
      </c>
      <c r="G43" s="29" t="str">
        <f t="shared" ref="G43:J43" si="13">IF(H21=0,"-",H21/$L21)</f>
        <v>-</v>
      </c>
      <c r="H43" s="29">
        <f t="shared" si="13"/>
        <v>4.830917874396135E-3</v>
      </c>
      <c r="I43" s="29" t="str">
        <f t="shared" si="13"/>
        <v>-</v>
      </c>
      <c r="J43" s="29">
        <f t="shared" si="13"/>
        <v>4.830917874396135E-3</v>
      </c>
    </row>
    <row r="44" spans="2:10" ht="20.100000000000001" customHeight="1" thickBot="1" x14ac:dyDescent="0.25">
      <c r="B44" s="4" t="s">
        <v>33</v>
      </c>
      <c r="C44" s="29">
        <f t="shared" si="2"/>
        <v>0.20915032679738563</v>
      </c>
      <c r="D44" s="29">
        <f t="shared" si="2"/>
        <v>9.8039215686274508E-2</v>
      </c>
      <c r="E44" s="29">
        <f t="shared" si="2"/>
        <v>0.3202614379084967</v>
      </c>
      <c r="F44" s="29">
        <f t="shared" si="2"/>
        <v>0.355119825708061</v>
      </c>
      <c r="G44" s="29">
        <f t="shared" ref="G44:J44" si="14">IF(H22=0,"-",H22/$L22)</f>
        <v>1.7429193899782137E-2</v>
      </c>
      <c r="H44" s="29" t="str">
        <f t="shared" si="14"/>
        <v>-</v>
      </c>
      <c r="I44" s="29" t="str">
        <f t="shared" si="14"/>
        <v>-</v>
      </c>
      <c r="J44" s="29" t="str">
        <f t="shared" si="14"/>
        <v>-</v>
      </c>
    </row>
    <row r="45" spans="2:10" ht="20.100000000000001" customHeight="1" thickBot="1" x14ac:dyDescent="0.25">
      <c r="B45" s="4" t="s">
        <v>34</v>
      </c>
      <c r="C45" s="29">
        <f t="shared" si="2"/>
        <v>0.14583333333333334</v>
      </c>
      <c r="D45" s="29">
        <f t="shared" si="2"/>
        <v>8.7643678160919544E-2</v>
      </c>
      <c r="E45" s="29">
        <f t="shared" si="2"/>
        <v>0.3829022988505747</v>
      </c>
      <c r="F45" s="29">
        <f t="shared" si="2"/>
        <v>0.38218390804597702</v>
      </c>
      <c r="G45" s="29">
        <f t="shared" ref="G45:J45" si="15">IF(H23=0,"-",H23/$L23)</f>
        <v>7.1839080459770114E-4</v>
      </c>
      <c r="H45" s="29" t="str">
        <f t="shared" si="15"/>
        <v>-</v>
      </c>
      <c r="I45" s="29" t="str">
        <f t="shared" si="15"/>
        <v>-</v>
      </c>
      <c r="J45" s="29">
        <f t="shared" si="15"/>
        <v>7.1839080459770114E-4</v>
      </c>
    </row>
    <row r="46" spans="2:10" ht="20.100000000000001" customHeight="1" thickBot="1" x14ac:dyDescent="0.25">
      <c r="B46" s="4" t="s">
        <v>35</v>
      </c>
      <c r="C46" s="29">
        <f t="shared" si="2"/>
        <v>0.15012722646310434</v>
      </c>
      <c r="D46" s="29">
        <f t="shared" si="2"/>
        <v>7.3791348600508899E-2</v>
      </c>
      <c r="E46" s="29">
        <f t="shared" si="2"/>
        <v>0.38167938931297712</v>
      </c>
      <c r="F46" s="29">
        <f t="shared" si="2"/>
        <v>0.38931297709923662</v>
      </c>
      <c r="G46" s="29" t="str">
        <f t="shared" ref="G46:J46" si="16">IF(H24=0,"-",H24/$L24)</f>
        <v>-</v>
      </c>
      <c r="H46" s="29">
        <f t="shared" si="16"/>
        <v>5.0890585241730284E-3</v>
      </c>
      <c r="I46" s="29" t="str">
        <f t="shared" si="16"/>
        <v>-</v>
      </c>
      <c r="J46" s="29" t="str">
        <f t="shared" si="16"/>
        <v>-</v>
      </c>
    </row>
    <row r="47" spans="2:10" ht="20.100000000000001" customHeight="1" thickBot="1" x14ac:dyDescent="0.25">
      <c r="B47" s="4" t="s">
        <v>36</v>
      </c>
      <c r="C47" s="29">
        <f t="shared" si="2"/>
        <v>0.18811881188118812</v>
      </c>
      <c r="D47" s="29">
        <f t="shared" si="2"/>
        <v>0.26732673267326734</v>
      </c>
      <c r="E47" s="29">
        <f t="shared" si="2"/>
        <v>0.35643564356435642</v>
      </c>
      <c r="F47" s="29">
        <f t="shared" si="2"/>
        <v>0.18811881188118812</v>
      </c>
      <c r="G47" s="29" t="str">
        <f t="shared" ref="G47:J47" si="17">IF(H25=0,"-",H25/$L25)</f>
        <v>-</v>
      </c>
      <c r="H47" s="29" t="str">
        <f t="shared" si="17"/>
        <v>-</v>
      </c>
      <c r="I47" s="29" t="str">
        <f t="shared" si="17"/>
        <v>-</v>
      </c>
      <c r="J47" s="29" t="str">
        <f t="shared" si="17"/>
        <v>-</v>
      </c>
    </row>
    <row r="48" spans="2:10" ht="20.100000000000001" customHeight="1" thickBot="1" x14ac:dyDescent="0.25">
      <c r="B48" s="5" t="s">
        <v>37</v>
      </c>
      <c r="C48" s="29">
        <f t="shared" si="2"/>
        <v>0.17226890756302521</v>
      </c>
      <c r="D48" s="29">
        <f t="shared" si="2"/>
        <v>0.14705882352941177</v>
      </c>
      <c r="E48" s="29">
        <f t="shared" si="2"/>
        <v>0.24369747899159663</v>
      </c>
      <c r="F48" s="29">
        <f t="shared" si="2"/>
        <v>0.43697478991596639</v>
      </c>
      <c r="G48" s="29" t="str">
        <f t="shared" ref="G48:J48" si="18">IF(H26=0,"-",H26/$L26)</f>
        <v>-</v>
      </c>
      <c r="H48" s="29" t="str">
        <f t="shared" si="18"/>
        <v>-</v>
      </c>
      <c r="I48" s="29" t="str">
        <f t="shared" si="18"/>
        <v>-</v>
      </c>
      <c r="J48" s="29" t="str">
        <f t="shared" si="18"/>
        <v>-</v>
      </c>
    </row>
    <row r="49" spans="2:10" ht="20.100000000000001" customHeight="1" thickBot="1" x14ac:dyDescent="0.25">
      <c r="B49" s="6" t="s">
        <v>38</v>
      </c>
      <c r="C49" s="30">
        <f t="shared" si="2"/>
        <v>0.2289156626506024</v>
      </c>
      <c r="D49" s="30">
        <f t="shared" si="2"/>
        <v>4.8192771084337352E-2</v>
      </c>
      <c r="E49" s="30">
        <f t="shared" si="2"/>
        <v>0.37349397590361444</v>
      </c>
      <c r="F49" s="30">
        <f t="shared" si="2"/>
        <v>0.24096385542168675</v>
      </c>
      <c r="G49" s="30" t="str">
        <f t="shared" ref="G49:J49" si="19">IF(H27=0,"-",H27/$L27)</f>
        <v>-</v>
      </c>
      <c r="H49" s="30" t="str">
        <f t="shared" si="19"/>
        <v>-</v>
      </c>
      <c r="I49" s="30">
        <f t="shared" si="19"/>
        <v>7.2289156626506021E-2</v>
      </c>
      <c r="J49" s="30">
        <f t="shared" si="19"/>
        <v>3.614457831325301E-2</v>
      </c>
    </row>
    <row r="50" spans="2:10" ht="20.100000000000001" customHeight="1" thickBot="1" x14ac:dyDescent="0.25">
      <c r="B50" s="7" t="s">
        <v>39</v>
      </c>
      <c r="C50" s="28">
        <f t="shared" si="2"/>
        <v>0.16289592760180996</v>
      </c>
      <c r="D50" s="28">
        <f t="shared" si="2"/>
        <v>0.10304401480872069</v>
      </c>
      <c r="E50" s="28">
        <f t="shared" si="2"/>
        <v>0.31561085972850678</v>
      </c>
      <c r="F50" s="28">
        <f t="shared" si="2"/>
        <v>0.41094199917729329</v>
      </c>
      <c r="G50" s="28">
        <f t="shared" ref="G50:J50" si="20">IF(H28=0,"-",H28/$L28)</f>
        <v>4.62772521596051E-3</v>
      </c>
      <c r="H50" s="28">
        <f t="shared" si="20"/>
        <v>7.1986836692719048E-4</v>
      </c>
      <c r="I50" s="28">
        <f t="shared" si="20"/>
        <v>1.3368983957219251E-3</v>
      </c>
      <c r="J50" s="28">
        <f t="shared" si="20"/>
        <v>8.2270670505964628E-4</v>
      </c>
    </row>
  </sheetData>
  <mergeCells count="3">
    <mergeCell ref="C9:F9"/>
    <mergeCell ref="H9:L9"/>
    <mergeCell ref="C31:J31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15" hidden="1" customWidth="1"/>
    <col min="19" max="19" width="13.375" bestFit="1" customWidth="1"/>
    <col min="20" max="26" width="15" customWidth="1"/>
  </cols>
  <sheetData>
    <row r="9" spans="2:26" ht="48.2" customHeight="1" x14ac:dyDescent="0.2">
      <c r="B9" s="10"/>
      <c r="C9" s="94" t="s">
        <v>176</v>
      </c>
      <c r="D9" s="94" t="s">
        <v>177</v>
      </c>
      <c r="E9" s="94" t="s">
        <v>178</v>
      </c>
      <c r="F9" s="94" t="s">
        <v>264</v>
      </c>
      <c r="G9" s="96" t="s">
        <v>179</v>
      </c>
      <c r="H9" s="94" t="s">
        <v>201</v>
      </c>
      <c r="I9" s="94" t="s">
        <v>180</v>
      </c>
      <c r="J9" s="94" t="s">
        <v>181</v>
      </c>
      <c r="K9" s="95"/>
      <c r="L9" s="95"/>
      <c r="M9" s="94" t="s">
        <v>182</v>
      </c>
      <c r="N9" s="94" t="s">
        <v>183</v>
      </c>
      <c r="O9" s="94" t="s">
        <v>184</v>
      </c>
      <c r="P9" s="95" t="s">
        <v>185</v>
      </c>
      <c r="Q9" s="95" t="s">
        <v>186</v>
      </c>
      <c r="R9" s="94" t="s">
        <v>187</v>
      </c>
      <c r="S9" s="94" t="s">
        <v>188</v>
      </c>
      <c r="T9" s="94" t="s">
        <v>189</v>
      </c>
      <c r="U9" s="94" t="s">
        <v>190</v>
      </c>
      <c r="V9" s="94" t="s">
        <v>191</v>
      </c>
      <c r="W9" s="94" t="s">
        <v>192</v>
      </c>
      <c r="X9" s="94" t="s">
        <v>193</v>
      </c>
      <c r="Y9" s="94" t="s">
        <v>194</v>
      </c>
      <c r="Z9" s="94" t="s">
        <v>195</v>
      </c>
    </row>
    <row r="10" spans="2:26" ht="73.5" customHeight="1" thickBot="1" x14ac:dyDescent="0.25">
      <c r="B10" s="10"/>
      <c r="C10" s="94"/>
      <c r="D10" s="94"/>
      <c r="E10" s="94"/>
      <c r="F10" s="94"/>
      <c r="G10" s="97"/>
      <c r="H10" s="94"/>
      <c r="I10" s="94"/>
      <c r="J10" s="40" t="s">
        <v>196</v>
      </c>
      <c r="K10" s="40" t="s">
        <v>197</v>
      </c>
      <c r="L10" s="40" t="s">
        <v>198</v>
      </c>
      <c r="M10" s="94"/>
      <c r="N10" s="94"/>
      <c r="O10" s="40" t="s">
        <v>52</v>
      </c>
      <c r="P10" s="40" t="s">
        <v>199</v>
      </c>
      <c r="Q10" s="40" t="s">
        <v>200</v>
      </c>
      <c r="R10" s="94"/>
      <c r="S10" s="94"/>
      <c r="T10" s="94"/>
      <c r="U10" s="94"/>
      <c r="V10" s="94"/>
      <c r="W10" s="94"/>
      <c r="X10" s="94"/>
      <c r="Y10" s="94"/>
      <c r="Z10" s="94"/>
    </row>
    <row r="11" spans="2:26" ht="20.100000000000001" customHeight="1" thickBot="1" x14ac:dyDescent="0.25">
      <c r="B11" s="3" t="s">
        <v>22</v>
      </c>
      <c r="C11" s="19">
        <v>8464</v>
      </c>
      <c r="D11" s="19">
        <v>6312</v>
      </c>
      <c r="E11" s="19">
        <v>2152</v>
      </c>
      <c r="F11" s="19">
        <v>14</v>
      </c>
      <c r="G11" s="19">
        <v>8788</v>
      </c>
      <c r="H11" s="19">
        <v>103</v>
      </c>
      <c r="I11" s="19">
        <v>3</v>
      </c>
      <c r="J11" s="19">
        <v>6201</v>
      </c>
      <c r="K11" s="19">
        <v>62</v>
      </c>
      <c r="L11" s="19">
        <v>1101</v>
      </c>
      <c r="M11" s="19">
        <v>926</v>
      </c>
      <c r="N11" s="19">
        <v>392</v>
      </c>
      <c r="O11" s="19">
        <v>370</v>
      </c>
      <c r="P11" s="19">
        <v>278</v>
      </c>
      <c r="Q11" s="19">
        <v>92</v>
      </c>
      <c r="R11" s="33">
        <v>8642185</v>
      </c>
      <c r="S11" s="33">
        <v>4383035</v>
      </c>
      <c r="T11" s="41">
        <f>+(G11/R11)*100</f>
        <v>0.10168724691730158</v>
      </c>
      <c r="U11" s="41">
        <f>+G11/S11*100</f>
        <v>0.2005003382359484</v>
      </c>
      <c r="V11" s="41">
        <f t="shared" ref="V11:V28" si="0">+C11/S11*100</f>
        <v>0.19310820013985744</v>
      </c>
      <c r="W11" s="43">
        <f t="shared" ref="W11:W28" si="1">+O11/G11</f>
        <v>4.2102867546654529E-2</v>
      </c>
      <c r="X11" s="43">
        <f t="shared" ref="X11:X28" si="2">O11/C11</f>
        <v>4.3714555765595464E-2</v>
      </c>
      <c r="Y11" s="43">
        <f>'Órdenes y Medidas'!C14/'Denuncias-Renuncias'!G11</f>
        <v>0.2321347291761493</v>
      </c>
      <c r="Z11" s="43">
        <f>'Órdenes y Medidas'!C14/'Denuncias-Renuncias'!C11</f>
        <v>0.24102079395085066</v>
      </c>
    </row>
    <row r="12" spans="2:26" ht="20.100000000000001" customHeight="1" thickBot="1" x14ac:dyDescent="0.25">
      <c r="B12" s="4" t="s">
        <v>23</v>
      </c>
      <c r="C12" s="20">
        <v>834</v>
      </c>
      <c r="D12" s="20">
        <v>483</v>
      </c>
      <c r="E12" s="20">
        <v>351</v>
      </c>
      <c r="F12" s="20">
        <v>3</v>
      </c>
      <c r="G12" s="20">
        <v>940</v>
      </c>
      <c r="H12" s="20">
        <v>5</v>
      </c>
      <c r="I12" s="20">
        <v>0</v>
      </c>
      <c r="J12" s="20">
        <v>571</v>
      </c>
      <c r="K12" s="20">
        <v>12</v>
      </c>
      <c r="L12" s="20">
        <v>294</v>
      </c>
      <c r="M12" s="20">
        <v>56</v>
      </c>
      <c r="N12" s="20">
        <v>2</v>
      </c>
      <c r="O12" s="20">
        <v>200</v>
      </c>
      <c r="P12" s="20">
        <v>103</v>
      </c>
      <c r="Q12" s="20">
        <v>97</v>
      </c>
      <c r="R12" s="20">
        <v>1326261</v>
      </c>
      <c r="S12" s="20">
        <v>671013</v>
      </c>
      <c r="T12" s="41">
        <f t="shared" ref="T12:T28" si="3">+(G12/R12)*100</f>
        <v>7.0875943724500678E-2</v>
      </c>
      <c r="U12" s="41">
        <f t="shared" ref="U12:U28" si="4">+G12/S12*100</f>
        <v>0.14008670472852239</v>
      </c>
      <c r="V12" s="41">
        <f t="shared" si="0"/>
        <v>0.12428969334424221</v>
      </c>
      <c r="W12" s="44">
        <f t="shared" si="1"/>
        <v>0.21276595744680851</v>
      </c>
      <c r="X12" s="44">
        <f t="shared" si="2"/>
        <v>0.23980815347721823</v>
      </c>
      <c r="Y12" s="44">
        <f>'Órdenes y Medidas'!C15/'Denuncias-Renuncias'!G12</f>
        <v>0.25212765957446809</v>
      </c>
      <c r="Z12" s="44">
        <f>'Órdenes y Medidas'!C15/'Denuncias-Renuncias'!C12</f>
        <v>0.28417266187050361</v>
      </c>
    </row>
    <row r="13" spans="2:26" ht="20.100000000000001" customHeight="1" thickBot="1" x14ac:dyDescent="0.25">
      <c r="B13" s="4" t="s">
        <v>24</v>
      </c>
      <c r="C13" s="20">
        <v>622</v>
      </c>
      <c r="D13" s="20">
        <v>485</v>
      </c>
      <c r="E13" s="20">
        <v>137</v>
      </c>
      <c r="F13" s="20">
        <v>13</v>
      </c>
      <c r="G13" s="20">
        <v>624</v>
      </c>
      <c r="H13" s="20">
        <v>6</v>
      </c>
      <c r="I13" s="20">
        <v>1</v>
      </c>
      <c r="J13" s="20">
        <v>421</v>
      </c>
      <c r="K13" s="20">
        <v>9</v>
      </c>
      <c r="L13" s="20">
        <v>97</v>
      </c>
      <c r="M13" s="20">
        <v>74</v>
      </c>
      <c r="N13" s="20">
        <v>16</v>
      </c>
      <c r="O13" s="20">
        <v>33</v>
      </c>
      <c r="P13" s="20">
        <v>20</v>
      </c>
      <c r="Q13" s="20">
        <v>13</v>
      </c>
      <c r="R13" s="20">
        <v>1011792</v>
      </c>
      <c r="S13" s="20">
        <v>529127</v>
      </c>
      <c r="T13" s="41">
        <f t="shared" si="3"/>
        <v>6.1672754874519661E-2</v>
      </c>
      <c r="U13" s="41">
        <f t="shared" si="4"/>
        <v>0.11793009995709913</v>
      </c>
      <c r="V13" s="41">
        <f t="shared" si="0"/>
        <v>0.11755211886749306</v>
      </c>
      <c r="W13" s="44">
        <f t="shared" si="1"/>
        <v>5.2884615384615384E-2</v>
      </c>
      <c r="X13" s="44">
        <f t="shared" si="2"/>
        <v>5.3054662379421219E-2</v>
      </c>
      <c r="Y13" s="44">
        <f>'Órdenes y Medidas'!C16/'Denuncias-Renuncias'!G13</f>
        <v>0.25641025641025639</v>
      </c>
      <c r="Z13" s="44">
        <f>'Órdenes y Medidas'!C16/'Denuncias-Renuncias'!C13</f>
        <v>0.25723472668810288</v>
      </c>
    </row>
    <row r="14" spans="2:26" ht="20.100000000000001" customHeight="1" thickBot="1" x14ac:dyDescent="0.25">
      <c r="B14" s="4" t="s">
        <v>25</v>
      </c>
      <c r="C14" s="20">
        <v>1561</v>
      </c>
      <c r="D14" s="20">
        <v>1033</v>
      </c>
      <c r="E14" s="20">
        <v>528</v>
      </c>
      <c r="F14" s="20">
        <v>8</v>
      </c>
      <c r="G14" s="20">
        <v>1629</v>
      </c>
      <c r="H14" s="20">
        <v>20</v>
      </c>
      <c r="I14" s="20">
        <v>1</v>
      </c>
      <c r="J14" s="20">
        <v>1260</v>
      </c>
      <c r="K14" s="20">
        <v>42</v>
      </c>
      <c r="L14" s="20">
        <v>197</v>
      </c>
      <c r="M14" s="20">
        <v>100</v>
      </c>
      <c r="N14" s="20">
        <v>9</v>
      </c>
      <c r="O14" s="20">
        <v>173</v>
      </c>
      <c r="P14" s="20">
        <v>112</v>
      </c>
      <c r="Q14" s="20">
        <v>61</v>
      </c>
      <c r="R14" s="20">
        <v>1173008</v>
      </c>
      <c r="S14" s="20">
        <v>588155</v>
      </c>
      <c r="T14" s="41">
        <f t="shared" si="3"/>
        <v>0.13887373317147028</v>
      </c>
      <c r="U14" s="41">
        <f t="shared" si="4"/>
        <v>0.2769678061055334</v>
      </c>
      <c r="V14" s="41">
        <f t="shared" si="0"/>
        <v>0.2654062279501152</v>
      </c>
      <c r="W14" s="44">
        <f t="shared" si="1"/>
        <v>0.10620012277470842</v>
      </c>
      <c r="X14" s="44">
        <f t="shared" si="2"/>
        <v>0.11082639333760411</v>
      </c>
      <c r="Y14" s="44">
        <f>'Órdenes y Medidas'!C17/'Denuncias-Renuncias'!G14</f>
        <v>0.13627992633517497</v>
      </c>
      <c r="Z14" s="44">
        <f>'Órdenes y Medidas'!C17/'Denuncias-Renuncias'!C14</f>
        <v>0.14221652786675207</v>
      </c>
    </row>
    <row r="15" spans="2:26" ht="20.100000000000001" customHeight="1" thickBot="1" x14ac:dyDescent="0.25">
      <c r="B15" s="4" t="s">
        <v>26</v>
      </c>
      <c r="C15" s="20">
        <v>2279</v>
      </c>
      <c r="D15" s="20">
        <v>1864</v>
      </c>
      <c r="E15" s="20">
        <v>415</v>
      </c>
      <c r="F15" s="20">
        <v>2</v>
      </c>
      <c r="G15" s="20">
        <v>2288</v>
      </c>
      <c r="H15" s="20">
        <v>18</v>
      </c>
      <c r="I15" s="20">
        <v>6</v>
      </c>
      <c r="J15" s="20">
        <v>1459</v>
      </c>
      <c r="K15" s="20">
        <v>50</v>
      </c>
      <c r="L15" s="20">
        <v>361</v>
      </c>
      <c r="M15" s="20">
        <v>326</v>
      </c>
      <c r="N15" s="20">
        <v>68</v>
      </c>
      <c r="O15" s="20">
        <v>271</v>
      </c>
      <c r="P15" s="20">
        <v>197</v>
      </c>
      <c r="Q15" s="20">
        <v>74</v>
      </c>
      <c r="R15" s="20">
        <v>2172944</v>
      </c>
      <c r="S15" s="20">
        <v>1098764</v>
      </c>
      <c r="T15" s="41">
        <f t="shared" si="3"/>
        <v>0.10529493627079206</v>
      </c>
      <c r="U15" s="41">
        <f t="shared" si="4"/>
        <v>0.20823397927125387</v>
      </c>
      <c r="V15" s="41">
        <f t="shared" si="0"/>
        <v>0.20741487708006451</v>
      </c>
      <c r="W15" s="44">
        <f t="shared" si="1"/>
        <v>0.11844405594405595</v>
      </c>
      <c r="X15" s="44">
        <f t="shared" si="2"/>
        <v>0.11891180342255375</v>
      </c>
      <c r="Y15" s="44">
        <f>'Órdenes y Medidas'!C18/'Denuncias-Renuncias'!G15</f>
        <v>0.2180944055944056</v>
      </c>
      <c r="Z15" s="44">
        <f>'Órdenes y Medidas'!C18/'Denuncias-Renuncias'!C15</f>
        <v>0.21895568231680562</v>
      </c>
    </row>
    <row r="16" spans="2:26" ht="20.100000000000001" customHeight="1" thickBot="1" x14ac:dyDescent="0.25">
      <c r="B16" s="4" t="s">
        <v>27</v>
      </c>
      <c r="C16" s="20">
        <v>457</v>
      </c>
      <c r="D16" s="20">
        <v>360</v>
      </c>
      <c r="E16" s="20">
        <v>97</v>
      </c>
      <c r="F16" s="20">
        <v>3</v>
      </c>
      <c r="G16" s="20">
        <v>536</v>
      </c>
      <c r="H16" s="20">
        <v>5</v>
      </c>
      <c r="I16" s="20">
        <v>0</v>
      </c>
      <c r="J16" s="20">
        <v>298</v>
      </c>
      <c r="K16" s="20">
        <v>14</v>
      </c>
      <c r="L16" s="20">
        <v>81</v>
      </c>
      <c r="M16" s="20">
        <v>48</v>
      </c>
      <c r="N16" s="20">
        <v>90</v>
      </c>
      <c r="O16" s="20">
        <v>54</v>
      </c>
      <c r="P16" s="20">
        <v>42</v>
      </c>
      <c r="Q16" s="20">
        <v>12</v>
      </c>
      <c r="R16" s="20">
        <v>584507</v>
      </c>
      <c r="S16" s="20">
        <v>301129</v>
      </c>
      <c r="T16" s="41">
        <f t="shared" si="3"/>
        <v>9.1701211448280348E-2</v>
      </c>
      <c r="U16" s="41">
        <f t="shared" si="4"/>
        <v>0.17799680535584417</v>
      </c>
      <c r="V16" s="41">
        <f t="shared" si="0"/>
        <v>0.15176220158138207</v>
      </c>
      <c r="W16" s="44">
        <f t="shared" si="1"/>
        <v>0.10074626865671642</v>
      </c>
      <c r="X16" s="44">
        <f t="shared" si="2"/>
        <v>0.11816192560175055</v>
      </c>
      <c r="Y16" s="44">
        <f>'Órdenes y Medidas'!C19/'Denuncias-Renuncias'!G16</f>
        <v>0.21641791044776118</v>
      </c>
      <c r="Z16" s="44">
        <f>'Órdenes y Medidas'!C19/'Denuncias-Renuncias'!C16</f>
        <v>0.25382932166301969</v>
      </c>
    </row>
    <row r="17" spans="2:28" ht="20.100000000000001" customHeight="1" thickBot="1" x14ac:dyDescent="0.25">
      <c r="B17" s="4" t="s">
        <v>28</v>
      </c>
      <c r="C17" s="20">
        <v>1329</v>
      </c>
      <c r="D17" s="20">
        <v>958</v>
      </c>
      <c r="E17" s="20">
        <v>371</v>
      </c>
      <c r="F17" s="20">
        <v>5</v>
      </c>
      <c r="G17" s="20">
        <v>1333</v>
      </c>
      <c r="H17" s="20">
        <v>10</v>
      </c>
      <c r="I17" s="20">
        <v>5</v>
      </c>
      <c r="J17" s="20">
        <v>1192</v>
      </c>
      <c r="K17" s="20">
        <v>14</v>
      </c>
      <c r="L17" s="20">
        <v>82</v>
      </c>
      <c r="M17" s="20">
        <v>21</v>
      </c>
      <c r="N17" s="20">
        <v>9</v>
      </c>
      <c r="O17" s="20">
        <v>103</v>
      </c>
      <c r="P17" s="20">
        <v>51</v>
      </c>
      <c r="Q17" s="20">
        <v>52</v>
      </c>
      <c r="R17" s="20">
        <v>2383139</v>
      </c>
      <c r="S17" s="20">
        <v>1210025</v>
      </c>
      <c r="T17" s="41">
        <f t="shared" si="3"/>
        <v>5.593463075380832E-2</v>
      </c>
      <c r="U17" s="41">
        <f t="shared" si="4"/>
        <v>0.11016301316088511</v>
      </c>
      <c r="V17" s="41">
        <f t="shared" si="0"/>
        <v>0.10983244147848185</v>
      </c>
      <c r="W17" s="44">
        <f t="shared" si="1"/>
        <v>7.7269317329332329E-2</v>
      </c>
      <c r="X17" s="44">
        <f t="shared" si="2"/>
        <v>7.7501881113619261E-2</v>
      </c>
      <c r="Y17" s="44">
        <f>'Órdenes y Medidas'!C20/'Denuncias-Renuncias'!G17</f>
        <v>0.30457614403600902</v>
      </c>
      <c r="Z17" s="44">
        <f>'Órdenes y Medidas'!C20/'Denuncias-Renuncias'!C17</f>
        <v>0.30549285176824681</v>
      </c>
    </row>
    <row r="18" spans="2:28" ht="20.100000000000001" customHeight="1" thickBot="1" x14ac:dyDescent="0.25">
      <c r="B18" s="4" t="s">
        <v>29</v>
      </c>
      <c r="C18" s="20">
        <v>1876</v>
      </c>
      <c r="D18" s="20">
        <v>1353</v>
      </c>
      <c r="E18" s="20">
        <v>523</v>
      </c>
      <c r="F18" s="20">
        <v>10</v>
      </c>
      <c r="G18" s="20">
        <v>1904</v>
      </c>
      <c r="H18" s="20">
        <v>24</v>
      </c>
      <c r="I18" s="20">
        <v>3</v>
      </c>
      <c r="J18" s="20">
        <v>1324</v>
      </c>
      <c r="K18" s="20">
        <v>31</v>
      </c>
      <c r="L18" s="20">
        <v>134</v>
      </c>
      <c r="M18" s="20">
        <v>169</v>
      </c>
      <c r="N18" s="20">
        <v>219</v>
      </c>
      <c r="O18" s="20">
        <v>140</v>
      </c>
      <c r="P18" s="20">
        <v>97</v>
      </c>
      <c r="Q18" s="20">
        <v>43</v>
      </c>
      <c r="R18" s="20">
        <v>2049562</v>
      </c>
      <c r="S18" s="20">
        <v>1023434</v>
      </c>
      <c r="T18" s="41">
        <f t="shared" si="3"/>
        <v>9.2897897209257382E-2</v>
      </c>
      <c r="U18" s="41">
        <f t="shared" si="4"/>
        <v>0.18604033088601707</v>
      </c>
      <c r="V18" s="41">
        <f t="shared" si="0"/>
        <v>0.18330444366710508</v>
      </c>
      <c r="W18" s="44">
        <f t="shared" si="1"/>
        <v>7.3529411764705885E-2</v>
      </c>
      <c r="X18" s="44">
        <f t="shared" si="2"/>
        <v>7.4626865671641784E-2</v>
      </c>
      <c r="Y18" s="44">
        <f>'Órdenes y Medidas'!C21/'Denuncias-Renuncias'!G18</f>
        <v>0.2263655462184874</v>
      </c>
      <c r="Z18" s="44">
        <f>'Órdenes y Medidas'!C21/'Denuncias-Renuncias'!C18</f>
        <v>0.22974413646055436</v>
      </c>
      <c r="AB18" s="68"/>
    </row>
    <row r="19" spans="2:28" ht="20.100000000000001" customHeight="1" thickBot="1" x14ac:dyDescent="0.25">
      <c r="B19" s="4" t="s">
        <v>30</v>
      </c>
      <c r="C19" s="20">
        <v>5587</v>
      </c>
      <c r="D19" s="20">
        <v>3288</v>
      </c>
      <c r="E19" s="20">
        <v>2299</v>
      </c>
      <c r="F19" s="20">
        <v>18</v>
      </c>
      <c r="G19" s="20">
        <v>5635</v>
      </c>
      <c r="H19" s="20">
        <v>118</v>
      </c>
      <c r="I19" s="20">
        <v>4</v>
      </c>
      <c r="J19" s="20">
        <v>4043</v>
      </c>
      <c r="K19" s="20">
        <v>52</v>
      </c>
      <c r="L19" s="20">
        <v>863</v>
      </c>
      <c r="M19" s="20">
        <v>522</v>
      </c>
      <c r="N19" s="20">
        <v>33</v>
      </c>
      <c r="O19" s="20">
        <v>636</v>
      </c>
      <c r="P19" s="20">
        <v>331</v>
      </c>
      <c r="Q19" s="20">
        <v>305</v>
      </c>
      <c r="R19" s="20">
        <v>7763362</v>
      </c>
      <c r="S19" s="20">
        <v>3943531</v>
      </c>
      <c r="T19" s="41">
        <f t="shared" si="3"/>
        <v>7.2584532319889247E-2</v>
      </c>
      <c r="U19" s="41">
        <f t="shared" si="4"/>
        <v>0.14289224555354071</v>
      </c>
      <c r="V19" s="41">
        <f t="shared" si="0"/>
        <v>0.14167506227287169</v>
      </c>
      <c r="W19" s="44">
        <f t="shared" si="1"/>
        <v>0.11286601597160603</v>
      </c>
      <c r="X19" s="44">
        <f t="shared" si="2"/>
        <v>0.1138356899946304</v>
      </c>
      <c r="Y19" s="44">
        <f>'Órdenes y Medidas'!C22/'Denuncias-Renuncias'!G19</f>
        <v>0.23371783496007098</v>
      </c>
      <c r="Z19" s="44">
        <f>'Órdenes y Medidas'!C22/'Denuncias-Renuncias'!C19</f>
        <v>0.23572579201718274</v>
      </c>
      <c r="AB19" s="68"/>
    </row>
    <row r="20" spans="2:28" ht="20.100000000000001" customHeight="1" thickBot="1" x14ac:dyDescent="0.25">
      <c r="B20" s="4" t="s">
        <v>31</v>
      </c>
      <c r="C20" s="20">
        <v>5720</v>
      </c>
      <c r="D20" s="20">
        <v>3557</v>
      </c>
      <c r="E20" s="20">
        <v>2163</v>
      </c>
      <c r="F20" s="20">
        <v>18</v>
      </c>
      <c r="G20" s="20">
        <v>5905</v>
      </c>
      <c r="H20" s="20">
        <v>48</v>
      </c>
      <c r="I20" s="20">
        <v>1</v>
      </c>
      <c r="J20" s="20">
        <v>3703</v>
      </c>
      <c r="K20" s="20">
        <v>117</v>
      </c>
      <c r="L20" s="20">
        <v>856</v>
      </c>
      <c r="M20" s="20">
        <v>861</v>
      </c>
      <c r="N20" s="20">
        <v>319</v>
      </c>
      <c r="O20" s="20">
        <v>708</v>
      </c>
      <c r="P20" s="20">
        <v>391</v>
      </c>
      <c r="Q20" s="20">
        <v>317</v>
      </c>
      <c r="R20" s="20">
        <v>5058138</v>
      </c>
      <c r="S20" s="20">
        <v>2566744</v>
      </c>
      <c r="T20" s="41">
        <f t="shared" si="3"/>
        <v>0.116742564160962</v>
      </c>
      <c r="U20" s="41">
        <f t="shared" si="4"/>
        <v>0.23005800344716884</v>
      </c>
      <c r="V20" s="41">
        <f t="shared" si="0"/>
        <v>0.22285042840267671</v>
      </c>
      <c r="W20" s="44">
        <f t="shared" si="1"/>
        <v>0.11989839119390347</v>
      </c>
      <c r="X20" s="44">
        <f t="shared" si="2"/>
        <v>0.12377622377622377</v>
      </c>
      <c r="Y20" s="44">
        <f>'Órdenes y Medidas'!C23/'Denuncias-Renuncias'!G20</f>
        <v>0.23251481795088907</v>
      </c>
      <c r="Z20" s="44">
        <f>'Órdenes y Medidas'!C23/'Denuncias-Renuncias'!C20</f>
        <v>0.24003496503496505</v>
      </c>
      <c r="AB20" s="68"/>
    </row>
    <row r="21" spans="2:28" ht="20.100000000000001" customHeight="1" thickBot="1" x14ac:dyDescent="0.25">
      <c r="B21" s="4" t="s">
        <v>32</v>
      </c>
      <c r="C21" s="20">
        <v>701</v>
      </c>
      <c r="D21" s="20">
        <v>571</v>
      </c>
      <c r="E21" s="20">
        <v>130</v>
      </c>
      <c r="F21" s="20">
        <v>2</v>
      </c>
      <c r="G21" s="20">
        <v>701</v>
      </c>
      <c r="H21" s="20">
        <v>12</v>
      </c>
      <c r="I21" s="20">
        <v>0</v>
      </c>
      <c r="J21" s="20">
        <v>472</v>
      </c>
      <c r="K21" s="20">
        <v>9</v>
      </c>
      <c r="L21" s="20">
        <v>82</v>
      </c>
      <c r="M21" s="20">
        <v>57</v>
      </c>
      <c r="N21" s="20">
        <v>69</v>
      </c>
      <c r="O21" s="20">
        <v>30</v>
      </c>
      <c r="P21" s="20">
        <v>25</v>
      </c>
      <c r="Q21" s="20">
        <v>5</v>
      </c>
      <c r="R21" s="20">
        <v>1059501</v>
      </c>
      <c r="S21" s="20">
        <v>535525</v>
      </c>
      <c r="T21" s="41">
        <f t="shared" si="3"/>
        <v>6.6163222120602064E-2</v>
      </c>
      <c r="U21" s="41">
        <f t="shared" si="4"/>
        <v>0.13089958451986369</v>
      </c>
      <c r="V21" s="41">
        <f t="shared" si="0"/>
        <v>0.13089958451986369</v>
      </c>
      <c r="W21" s="44">
        <f t="shared" si="1"/>
        <v>4.2796005706134094E-2</v>
      </c>
      <c r="X21" s="44">
        <f t="shared" si="2"/>
        <v>4.2796005706134094E-2</v>
      </c>
      <c r="Y21" s="44">
        <f>'Órdenes y Medidas'!C24/'Denuncias-Renuncias'!G21</f>
        <v>0.29243937232524964</v>
      </c>
      <c r="Z21" s="44">
        <f>'Órdenes y Medidas'!C24/'Denuncias-Renuncias'!C21</f>
        <v>0.29243937232524964</v>
      </c>
      <c r="AB21" s="68"/>
    </row>
    <row r="22" spans="2:28" ht="20.100000000000001" customHeight="1" thickBot="1" x14ac:dyDescent="0.25">
      <c r="B22" s="4" t="s">
        <v>33</v>
      </c>
      <c r="C22" s="20">
        <v>1552</v>
      </c>
      <c r="D22" s="20">
        <v>1285</v>
      </c>
      <c r="E22" s="20">
        <v>267</v>
      </c>
      <c r="F22" s="20">
        <v>16</v>
      </c>
      <c r="G22" s="20">
        <v>1556</v>
      </c>
      <c r="H22" s="20">
        <v>30</v>
      </c>
      <c r="I22" s="20">
        <v>0</v>
      </c>
      <c r="J22" s="20">
        <v>1262</v>
      </c>
      <c r="K22" s="20">
        <v>18</v>
      </c>
      <c r="L22" s="20">
        <v>166</v>
      </c>
      <c r="M22" s="20">
        <v>67</v>
      </c>
      <c r="N22" s="20">
        <v>13</v>
      </c>
      <c r="O22" s="20">
        <v>133</v>
      </c>
      <c r="P22" s="20">
        <v>104</v>
      </c>
      <c r="Q22" s="20">
        <v>29</v>
      </c>
      <c r="R22" s="20">
        <v>2695645</v>
      </c>
      <c r="S22" s="20">
        <v>1398344</v>
      </c>
      <c r="T22" s="41">
        <f t="shared" si="3"/>
        <v>5.7722734262115369E-2</v>
      </c>
      <c r="U22" s="41">
        <f t="shared" si="4"/>
        <v>0.11127447895510689</v>
      </c>
      <c r="V22" s="41">
        <f t="shared" si="0"/>
        <v>0.11098842630997809</v>
      </c>
      <c r="W22" s="44">
        <f t="shared" si="1"/>
        <v>8.5475578406169664E-2</v>
      </c>
      <c r="X22" s="44">
        <f t="shared" si="2"/>
        <v>8.5695876288659795E-2</v>
      </c>
      <c r="Y22" s="44">
        <f>'Órdenes y Medidas'!C25/'Denuncias-Renuncias'!G22</f>
        <v>0.28984575835475579</v>
      </c>
      <c r="Z22" s="44">
        <f>'Órdenes y Medidas'!C25/'Denuncias-Renuncias'!C22</f>
        <v>0.29059278350515466</v>
      </c>
      <c r="AB22" s="68"/>
    </row>
    <row r="23" spans="2:28" ht="20.100000000000001" customHeight="1" thickBot="1" x14ac:dyDescent="0.25">
      <c r="B23" s="4" t="s">
        <v>34</v>
      </c>
      <c r="C23" s="20">
        <v>6246</v>
      </c>
      <c r="D23" s="20">
        <v>3486</v>
      </c>
      <c r="E23" s="20">
        <v>2760</v>
      </c>
      <c r="F23" s="20">
        <v>9</v>
      </c>
      <c r="G23" s="20">
        <v>6406</v>
      </c>
      <c r="H23" s="20">
        <v>60</v>
      </c>
      <c r="I23" s="20">
        <v>17</v>
      </c>
      <c r="J23" s="20">
        <v>4464</v>
      </c>
      <c r="K23" s="20">
        <v>89</v>
      </c>
      <c r="L23" s="20">
        <v>1155</v>
      </c>
      <c r="M23" s="20">
        <v>425</v>
      </c>
      <c r="N23" s="20">
        <v>196</v>
      </c>
      <c r="O23" s="20">
        <v>774</v>
      </c>
      <c r="P23" s="20">
        <v>387</v>
      </c>
      <c r="Q23" s="20">
        <v>387</v>
      </c>
      <c r="R23" s="20">
        <v>6751251</v>
      </c>
      <c r="S23" s="20">
        <v>3521551</v>
      </c>
      <c r="T23" s="41">
        <f t="shared" si="3"/>
        <v>9.4886118143141171E-2</v>
      </c>
      <c r="U23" s="41">
        <f t="shared" si="4"/>
        <v>0.18190848293834166</v>
      </c>
      <c r="V23" s="41">
        <f t="shared" si="0"/>
        <v>0.17736503035168311</v>
      </c>
      <c r="W23" s="44">
        <f t="shared" si="1"/>
        <v>0.12082422728691851</v>
      </c>
      <c r="X23" s="44">
        <f t="shared" si="2"/>
        <v>0.1239193083573487</v>
      </c>
      <c r="Y23" s="44">
        <f>'Órdenes y Medidas'!C26/'Denuncias-Renuncias'!G23</f>
        <v>0.2169840774274118</v>
      </c>
      <c r="Z23" s="44">
        <f>'Órdenes y Medidas'!C26/'Denuncias-Renuncias'!C23</f>
        <v>0.22254242715337816</v>
      </c>
      <c r="AB23" s="68"/>
    </row>
    <row r="24" spans="2:28" ht="20.100000000000001" customHeight="1" thickBot="1" x14ac:dyDescent="0.25">
      <c r="B24" s="4" t="s">
        <v>35</v>
      </c>
      <c r="C24" s="20">
        <v>1676</v>
      </c>
      <c r="D24" s="20">
        <v>1105</v>
      </c>
      <c r="E24" s="20">
        <v>571</v>
      </c>
      <c r="F24" s="20">
        <v>11</v>
      </c>
      <c r="G24" s="20">
        <v>1690</v>
      </c>
      <c r="H24" s="20">
        <v>0</v>
      </c>
      <c r="I24" s="20">
        <v>0</v>
      </c>
      <c r="J24" s="20">
        <v>1392</v>
      </c>
      <c r="K24" s="20">
        <v>28</v>
      </c>
      <c r="L24" s="20">
        <v>157</v>
      </c>
      <c r="M24" s="20">
        <v>107</v>
      </c>
      <c r="N24" s="20">
        <v>6</v>
      </c>
      <c r="O24" s="20">
        <v>120</v>
      </c>
      <c r="P24" s="20">
        <v>73</v>
      </c>
      <c r="Q24" s="20">
        <v>47</v>
      </c>
      <c r="R24" s="20">
        <v>1518486</v>
      </c>
      <c r="S24" s="20">
        <v>758124</v>
      </c>
      <c r="T24" s="41">
        <f t="shared" si="3"/>
        <v>0.11129506626995572</v>
      </c>
      <c r="U24" s="41">
        <f t="shared" si="4"/>
        <v>0.22291867821095232</v>
      </c>
      <c r="V24" s="41">
        <f t="shared" si="0"/>
        <v>0.22107201460447104</v>
      </c>
      <c r="W24" s="44">
        <f t="shared" si="1"/>
        <v>7.1005917159763315E-2</v>
      </c>
      <c r="X24" s="44">
        <f t="shared" si="2"/>
        <v>7.1599045346062054E-2</v>
      </c>
      <c r="Y24" s="44">
        <f>'Órdenes y Medidas'!C27/'Denuncias-Renuncias'!G24</f>
        <v>0.23136094674556212</v>
      </c>
      <c r="Z24" s="44">
        <f>'Órdenes y Medidas'!C27/'Denuncias-Renuncias'!C24</f>
        <v>0.23329355608591884</v>
      </c>
      <c r="AB24" s="68"/>
    </row>
    <row r="25" spans="2:28" ht="20.100000000000001" customHeight="1" thickBot="1" x14ac:dyDescent="0.25">
      <c r="B25" s="4" t="s">
        <v>36</v>
      </c>
      <c r="C25" s="20">
        <v>437</v>
      </c>
      <c r="D25" s="20">
        <v>202</v>
      </c>
      <c r="E25" s="20">
        <v>235</v>
      </c>
      <c r="F25" s="20">
        <v>1</v>
      </c>
      <c r="G25" s="20">
        <v>437</v>
      </c>
      <c r="H25" s="20">
        <v>0</v>
      </c>
      <c r="I25" s="20">
        <v>20</v>
      </c>
      <c r="J25" s="20">
        <v>269</v>
      </c>
      <c r="K25" s="20">
        <v>17</v>
      </c>
      <c r="L25" s="20">
        <v>90</v>
      </c>
      <c r="M25" s="20">
        <v>33</v>
      </c>
      <c r="N25" s="20">
        <v>8</v>
      </c>
      <c r="O25" s="20">
        <v>14</v>
      </c>
      <c r="P25" s="20">
        <v>10</v>
      </c>
      <c r="Q25" s="20">
        <v>4</v>
      </c>
      <c r="R25" s="20">
        <v>661537</v>
      </c>
      <c r="S25" s="20">
        <v>334072</v>
      </c>
      <c r="T25" s="41">
        <f t="shared" si="3"/>
        <v>6.6058285477607448E-2</v>
      </c>
      <c r="U25" s="41">
        <f t="shared" si="4"/>
        <v>0.13081012476352402</v>
      </c>
      <c r="V25" s="41">
        <f t="shared" si="0"/>
        <v>0.13081012476352402</v>
      </c>
      <c r="W25" s="44">
        <f t="shared" si="1"/>
        <v>3.2036613272311214E-2</v>
      </c>
      <c r="X25" s="44">
        <f t="shared" si="2"/>
        <v>3.2036613272311214E-2</v>
      </c>
      <c r="Y25" s="44">
        <f>'Órdenes y Medidas'!C28/'Denuncias-Renuncias'!G25</f>
        <v>0.2311212814645309</v>
      </c>
      <c r="Z25" s="44">
        <f>'Órdenes y Medidas'!C28/'Denuncias-Renuncias'!C25</f>
        <v>0.2311212814645309</v>
      </c>
      <c r="AB25" s="68"/>
    </row>
    <row r="26" spans="2:28" ht="20.100000000000001" customHeight="1" thickBot="1" x14ac:dyDescent="0.25">
      <c r="B26" s="5" t="s">
        <v>37</v>
      </c>
      <c r="C26" s="20">
        <v>1429</v>
      </c>
      <c r="D26" s="20">
        <v>862</v>
      </c>
      <c r="E26" s="20">
        <v>567</v>
      </c>
      <c r="F26" s="20">
        <v>11</v>
      </c>
      <c r="G26" s="20">
        <v>1429</v>
      </c>
      <c r="H26" s="20">
        <v>86</v>
      </c>
      <c r="I26" s="20">
        <v>0</v>
      </c>
      <c r="J26" s="20">
        <v>848</v>
      </c>
      <c r="K26" s="20">
        <v>14</v>
      </c>
      <c r="L26" s="20">
        <v>400</v>
      </c>
      <c r="M26" s="20">
        <v>36</v>
      </c>
      <c r="N26" s="20">
        <v>45</v>
      </c>
      <c r="O26" s="20">
        <v>83</v>
      </c>
      <c r="P26" s="20">
        <v>50</v>
      </c>
      <c r="Q26" s="20">
        <v>33</v>
      </c>
      <c r="R26" s="20">
        <v>2213993</v>
      </c>
      <c r="S26" s="20">
        <v>1137608</v>
      </c>
      <c r="T26" s="41">
        <f t="shared" si="3"/>
        <v>6.4544016173492869E-2</v>
      </c>
      <c r="U26" s="41">
        <f t="shared" si="4"/>
        <v>0.12561444715578654</v>
      </c>
      <c r="V26" s="41">
        <f t="shared" si="0"/>
        <v>0.12561444715578654</v>
      </c>
      <c r="W26" s="44">
        <f t="shared" si="1"/>
        <v>5.8082575227431772E-2</v>
      </c>
      <c r="X26" s="44">
        <f t="shared" si="2"/>
        <v>5.8082575227431772E-2</v>
      </c>
      <c r="Y26" s="44">
        <f>'Órdenes y Medidas'!C29/'Denuncias-Renuncias'!G26</f>
        <v>0.16655003498950316</v>
      </c>
      <c r="Z26" s="44">
        <f>'Órdenes y Medidas'!C29/'Denuncias-Renuncias'!C26</f>
        <v>0.16655003498950316</v>
      </c>
      <c r="AB26" s="68"/>
    </row>
    <row r="27" spans="2:28" ht="20.100000000000001" customHeight="1" thickBot="1" x14ac:dyDescent="0.25">
      <c r="B27" s="6" t="s">
        <v>38</v>
      </c>
      <c r="C27" s="21">
        <v>234</v>
      </c>
      <c r="D27" s="21">
        <v>132</v>
      </c>
      <c r="E27" s="21">
        <v>102</v>
      </c>
      <c r="F27" s="21">
        <v>9</v>
      </c>
      <c r="G27" s="21">
        <v>234</v>
      </c>
      <c r="H27" s="21">
        <v>0</v>
      </c>
      <c r="I27" s="21">
        <v>0</v>
      </c>
      <c r="J27" s="21">
        <v>225</v>
      </c>
      <c r="K27" s="21">
        <v>0</v>
      </c>
      <c r="L27" s="21">
        <v>7</v>
      </c>
      <c r="M27" s="21">
        <v>2</v>
      </c>
      <c r="N27" s="21">
        <v>0</v>
      </c>
      <c r="O27" s="21">
        <v>31</v>
      </c>
      <c r="P27" s="21">
        <v>20</v>
      </c>
      <c r="Q27" s="21">
        <v>11</v>
      </c>
      <c r="R27" s="21">
        <v>319796</v>
      </c>
      <c r="S27" s="21">
        <v>161973</v>
      </c>
      <c r="T27" s="41">
        <f t="shared" si="3"/>
        <v>7.3171646924914638E-2</v>
      </c>
      <c r="U27" s="41">
        <f t="shared" si="4"/>
        <v>0.14446852253153306</v>
      </c>
      <c r="V27" s="41">
        <f t="shared" si="0"/>
        <v>0.14446852253153306</v>
      </c>
      <c r="W27" s="45">
        <f t="shared" si="1"/>
        <v>0.13247863247863248</v>
      </c>
      <c r="X27" s="45">
        <f t="shared" si="2"/>
        <v>0.13247863247863248</v>
      </c>
      <c r="Y27" s="45">
        <f>'Órdenes y Medidas'!C30/'Denuncias-Renuncias'!G27</f>
        <v>0.31623931623931623</v>
      </c>
      <c r="Z27" s="45">
        <f>'Órdenes y Medidas'!C30/'Denuncias-Renuncias'!C27</f>
        <v>0.31623931623931623</v>
      </c>
      <c r="AB27" s="68"/>
    </row>
    <row r="28" spans="2:28" ht="20.100000000000001" customHeight="1" thickBot="1" x14ac:dyDescent="0.25">
      <c r="B28" s="7" t="s">
        <v>39</v>
      </c>
      <c r="C28" s="9">
        <f>SUM(C11:C27)</f>
        <v>41004</v>
      </c>
      <c r="D28" s="9">
        <f t="shared" ref="D28:Q28" si="5">SUM(D11:D27)</f>
        <v>27336</v>
      </c>
      <c r="E28" s="9">
        <f t="shared" si="5"/>
        <v>13668</v>
      </c>
      <c r="F28" s="9">
        <f t="shared" si="5"/>
        <v>153</v>
      </c>
      <c r="G28" s="9">
        <f t="shared" si="5"/>
        <v>42035</v>
      </c>
      <c r="H28" s="9">
        <f t="shared" si="5"/>
        <v>545</v>
      </c>
      <c r="I28" s="9">
        <f t="shared" si="5"/>
        <v>61</v>
      </c>
      <c r="J28" s="9">
        <f t="shared" si="5"/>
        <v>29404</v>
      </c>
      <c r="K28" s="9">
        <f t="shared" si="5"/>
        <v>578</v>
      </c>
      <c r="L28" s="9">
        <f t="shared" si="5"/>
        <v>6123</v>
      </c>
      <c r="M28" s="9">
        <f t="shared" si="5"/>
        <v>3830</v>
      </c>
      <c r="N28" s="9">
        <f t="shared" si="5"/>
        <v>1494</v>
      </c>
      <c r="O28" s="9">
        <f t="shared" si="5"/>
        <v>3873</v>
      </c>
      <c r="P28" s="9">
        <f t="shared" si="5"/>
        <v>2291</v>
      </c>
      <c r="Q28" s="9">
        <f t="shared" si="5"/>
        <v>1582</v>
      </c>
      <c r="R28" s="9">
        <f>SUM(R11:R27)</f>
        <v>47385107</v>
      </c>
      <c r="S28" s="9">
        <f>SUM(S11:S27)</f>
        <v>24162154</v>
      </c>
      <c r="T28" s="42">
        <f t="shared" si="3"/>
        <v>8.8709306913668046E-2</v>
      </c>
      <c r="U28" s="42">
        <f t="shared" si="4"/>
        <v>0.17397041671036448</v>
      </c>
      <c r="V28" s="42">
        <f t="shared" si="0"/>
        <v>0.16970341303180173</v>
      </c>
      <c r="W28" s="46">
        <f t="shared" si="1"/>
        <v>9.2137504460568578E-2</v>
      </c>
      <c r="X28" s="46">
        <f t="shared" si="2"/>
        <v>9.445419959028388E-2</v>
      </c>
      <c r="Y28" s="46">
        <f>'Órdenes y Medidas'!C31/'Denuncias-Renuncias'!G28</f>
        <v>0.22959438563102177</v>
      </c>
      <c r="Z28" s="46">
        <f>'Órdenes y Medidas'!C31/'Denuncias-Renuncias'!C28</f>
        <v>0.23536728124085454</v>
      </c>
      <c r="AB28" s="68"/>
    </row>
    <row r="29" spans="2:2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1" spans="2:28" ht="26.25" customHeight="1" x14ac:dyDescent="0.2">
      <c r="B31" s="92" t="s">
        <v>265</v>
      </c>
      <c r="C31" s="92"/>
      <c r="D31" s="92"/>
      <c r="E31" s="92"/>
      <c r="F31" s="92"/>
      <c r="G31" s="92"/>
      <c r="H31" s="92"/>
      <c r="T31" s="60"/>
      <c r="U31" s="60"/>
    </row>
    <row r="32" spans="2:28" x14ac:dyDescent="0.2">
      <c r="T32" s="60"/>
      <c r="U32" s="60"/>
    </row>
    <row r="33" spans="18:21" x14ac:dyDescent="0.2">
      <c r="T33" s="60"/>
      <c r="U33" s="60"/>
    </row>
    <row r="34" spans="18:21" x14ac:dyDescent="0.2">
      <c r="T34" s="60"/>
      <c r="U34" s="60"/>
    </row>
    <row r="35" spans="18:21" x14ac:dyDescent="0.2">
      <c r="R35" t="s">
        <v>266</v>
      </c>
      <c r="T35" s="60"/>
      <c r="U35" s="60"/>
    </row>
    <row r="36" spans="18:21" x14ac:dyDescent="0.2">
      <c r="T36" s="60"/>
      <c r="U36" s="60"/>
    </row>
    <row r="37" spans="18:21" x14ac:dyDescent="0.2">
      <c r="T37" s="60"/>
      <c r="U37" s="60"/>
    </row>
    <row r="38" spans="18:21" x14ac:dyDescent="0.2">
      <c r="T38" s="60"/>
      <c r="U38" s="60"/>
    </row>
    <row r="39" spans="18:21" x14ac:dyDescent="0.2">
      <c r="T39" s="60"/>
      <c r="U39" s="60"/>
    </row>
    <row r="40" spans="18:21" x14ac:dyDescent="0.2">
      <c r="T40" s="60"/>
      <c r="U40" s="60"/>
    </row>
    <row r="41" spans="18:21" x14ac:dyDescent="0.2">
      <c r="T41" s="60"/>
      <c r="U41" s="60"/>
    </row>
    <row r="42" spans="18:21" x14ac:dyDescent="0.2">
      <c r="T42" s="60"/>
      <c r="U42" s="60"/>
    </row>
    <row r="43" spans="18:21" x14ac:dyDescent="0.2">
      <c r="T43" s="60"/>
      <c r="U43" s="60"/>
    </row>
    <row r="44" spans="18:21" x14ac:dyDescent="0.2">
      <c r="T44" s="60"/>
      <c r="U44" s="60"/>
    </row>
    <row r="45" spans="18:21" x14ac:dyDescent="0.2">
      <c r="T45" s="60"/>
      <c r="U45" s="60"/>
    </row>
    <row r="46" spans="18:21" x14ac:dyDescent="0.2">
      <c r="T46" s="60"/>
      <c r="U46" s="60"/>
    </row>
    <row r="47" spans="18:21" x14ac:dyDescent="0.2">
      <c r="T47" s="60"/>
      <c r="U47" s="60"/>
    </row>
  </sheetData>
  <mergeCells count="21">
    <mergeCell ref="B31:H31"/>
    <mergeCell ref="C9:C10"/>
    <mergeCell ref="D9:D10"/>
    <mergeCell ref="E9:E10"/>
    <mergeCell ref="G9:G10"/>
    <mergeCell ref="H9:H10"/>
    <mergeCell ref="F9:F10"/>
    <mergeCell ref="S9:S10"/>
    <mergeCell ref="I9:I10"/>
    <mergeCell ref="J9:L9"/>
    <mergeCell ref="M9:M10"/>
    <mergeCell ref="N9:N10"/>
    <mergeCell ref="O9:Q9"/>
    <mergeCell ref="R9:R10"/>
    <mergeCell ref="Z9:Z10"/>
    <mergeCell ref="T9:T10"/>
    <mergeCell ref="U9:U10"/>
    <mergeCell ref="V9:V10"/>
    <mergeCell ref="W9:W10"/>
    <mergeCell ref="X9:X10"/>
    <mergeCell ref="Y9:Y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98" t="s">
        <v>203</v>
      </c>
      <c r="D9" s="98" t="s">
        <v>180</v>
      </c>
      <c r="E9" s="99" t="s">
        <v>181</v>
      </c>
      <c r="F9" s="100"/>
      <c r="G9" s="101"/>
      <c r="H9" s="101" t="s">
        <v>202</v>
      </c>
      <c r="I9" s="98" t="s">
        <v>183</v>
      </c>
    </row>
    <row r="10" spans="2:9" ht="83.25" customHeight="1" x14ac:dyDescent="0.2">
      <c r="B10" s="10"/>
      <c r="C10" s="98"/>
      <c r="D10" s="98"/>
      <c r="E10" s="47" t="s">
        <v>196</v>
      </c>
      <c r="F10" s="48" t="s">
        <v>197</v>
      </c>
      <c r="G10" s="49" t="s">
        <v>198</v>
      </c>
      <c r="H10" s="101"/>
      <c r="I10" s="98"/>
    </row>
    <row r="11" spans="2:9" ht="20.100000000000001" customHeight="1" thickBot="1" x14ac:dyDescent="0.25">
      <c r="B11" s="3" t="s">
        <v>22</v>
      </c>
      <c r="C11" s="41">
        <f>'Denuncias-Renuncias'!H11/'Denuncias-Renuncias'!$G11</f>
        <v>1.1720527992717342E-2</v>
      </c>
      <c r="D11" s="41">
        <f>'Denuncias-Renuncias'!I11/'Denuncias-Renuncias'!G11</f>
        <v>3.4137460172963132E-4</v>
      </c>
      <c r="E11" s="41">
        <f>'Denuncias-Renuncias'!J11/'Denuncias-Renuncias'!G11</f>
        <v>0.70562130177514792</v>
      </c>
      <c r="F11" s="41">
        <f>'Denuncias-Renuncias'!K11/'Denuncias-Renuncias'!G11</f>
        <v>7.0550751024123807E-3</v>
      </c>
      <c r="G11" s="41">
        <f>'Denuncias-Renuncias'!L11/'Denuncias-Renuncias'!G11</f>
        <v>0.1252844788347747</v>
      </c>
      <c r="H11" s="41">
        <f>'Denuncias-Renuncias'!M11/'Denuncias-Renuncias'!G11</f>
        <v>0.10537096040054619</v>
      </c>
      <c r="I11" s="41">
        <f>'Denuncias-Renuncias'!N11/'Denuncias-Renuncias'!G11</f>
        <v>4.4606281292671822E-2</v>
      </c>
    </row>
    <row r="12" spans="2:9" ht="20.100000000000001" customHeight="1" thickBot="1" x14ac:dyDescent="0.25">
      <c r="B12" s="4" t="s">
        <v>23</v>
      </c>
      <c r="C12" s="41">
        <f>'Denuncias-Renuncias'!H12/'Denuncias-Renuncias'!$G12</f>
        <v>5.3191489361702126E-3</v>
      </c>
      <c r="D12" s="41">
        <f>'Denuncias-Renuncias'!I12/'Denuncias-Renuncias'!G12</f>
        <v>0</v>
      </c>
      <c r="E12" s="41">
        <f>'Denuncias-Renuncias'!J12/'Denuncias-Renuncias'!G12</f>
        <v>0.60744680851063826</v>
      </c>
      <c r="F12" s="41">
        <f>'Denuncias-Renuncias'!K12/'Denuncias-Renuncias'!G12</f>
        <v>1.276595744680851E-2</v>
      </c>
      <c r="G12" s="41">
        <f>'Denuncias-Renuncias'!L12/'Denuncias-Renuncias'!G12</f>
        <v>0.31276595744680852</v>
      </c>
      <c r="H12" s="41">
        <f>'Denuncias-Renuncias'!M12/'Denuncias-Renuncias'!G12</f>
        <v>5.9574468085106386E-2</v>
      </c>
      <c r="I12" s="41">
        <f>'Denuncias-Renuncias'!N12/'Denuncias-Renuncias'!G12</f>
        <v>2.1276595744680851E-3</v>
      </c>
    </row>
    <row r="13" spans="2:9" ht="20.100000000000001" customHeight="1" thickBot="1" x14ac:dyDescent="0.25">
      <c r="B13" s="4" t="s">
        <v>24</v>
      </c>
      <c r="C13" s="41">
        <f>'Denuncias-Renuncias'!H13/'Denuncias-Renuncias'!$G13</f>
        <v>9.6153846153846159E-3</v>
      </c>
      <c r="D13" s="41">
        <f>'Denuncias-Renuncias'!I13/'Denuncias-Renuncias'!G13</f>
        <v>1.6025641025641025E-3</v>
      </c>
      <c r="E13" s="41">
        <f>'Denuncias-Renuncias'!J13/'Denuncias-Renuncias'!G13</f>
        <v>0.67467948717948723</v>
      </c>
      <c r="F13" s="41">
        <f>'Denuncias-Renuncias'!K13/'Denuncias-Renuncias'!G13</f>
        <v>1.4423076923076924E-2</v>
      </c>
      <c r="G13" s="41">
        <f>'Denuncias-Renuncias'!L13/'Denuncias-Renuncias'!G13</f>
        <v>0.15544871794871795</v>
      </c>
      <c r="H13" s="41">
        <f>'Denuncias-Renuncias'!M13/'Denuncias-Renuncias'!G13</f>
        <v>0.11858974358974358</v>
      </c>
      <c r="I13" s="41">
        <f>'Denuncias-Renuncias'!N13/'Denuncias-Renuncias'!G13</f>
        <v>2.564102564102564E-2</v>
      </c>
    </row>
    <row r="14" spans="2:9" ht="20.100000000000001" customHeight="1" thickBot="1" x14ac:dyDescent="0.25">
      <c r="B14" s="4" t="s">
        <v>25</v>
      </c>
      <c r="C14" s="41">
        <f>'Denuncias-Renuncias'!H14/'Denuncias-Renuncias'!$G14</f>
        <v>1.2277470841006752E-2</v>
      </c>
      <c r="D14" s="41">
        <f>'Denuncias-Renuncias'!I14/'Denuncias-Renuncias'!G14</f>
        <v>6.1387354205033758E-4</v>
      </c>
      <c r="E14" s="41">
        <f>'Denuncias-Renuncias'!J14/'Denuncias-Renuncias'!G14</f>
        <v>0.77348066298342544</v>
      </c>
      <c r="F14" s="41">
        <f>'Denuncias-Renuncias'!K14/'Denuncias-Renuncias'!G14</f>
        <v>2.5782688766114181E-2</v>
      </c>
      <c r="G14" s="41">
        <f>'Denuncias-Renuncias'!L14/'Denuncias-Renuncias'!G14</f>
        <v>0.12093308778391651</v>
      </c>
      <c r="H14" s="41">
        <f>'Denuncias-Renuncias'!M14/'Denuncias-Renuncias'!G14</f>
        <v>6.1387354205033766E-2</v>
      </c>
      <c r="I14" s="41">
        <f>'Denuncias-Renuncias'!N14/'Denuncias-Renuncias'!G14</f>
        <v>5.5248618784530384E-3</v>
      </c>
    </row>
    <row r="15" spans="2:9" ht="20.100000000000001" customHeight="1" thickBot="1" x14ac:dyDescent="0.25">
      <c r="B15" s="4" t="s">
        <v>26</v>
      </c>
      <c r="C15" s="41">
        <f>'Denuncias-Renuncias'!H15/'Denuncias-Renuncias'!$G15</f>
        <v>7.8671328671328679E-3</v>
      </c>
      <c r="D15" s="41">
        <f>'Denuncias-Renuncias'!I15/'Denuncias-Renuncias'!G15</f>
        <v>2.6223776223776225E-3</v>
      </c>
      <c r="E15" s="41">
        <f>'Denuncias-Renuncias'!J15/'Denuncias-Renuncias'!G15</f>
        <v>0.63767482517482521</v>
      </c>
      <c r="F15" s="41">
        <f>'Denuncias-Renuncias'!K15/'Denuncias-Renuncias'!G15</f>
        <v>2.1853146853146852E-2</v>
      </c>
      <c r="G15" s="41">
        <f>'Denuncias-Renuncias'!L15/'Denuncias-Renuncias'!G15</f>
        <v>0.15777972027972029</v>
      </c>
      <c r="H15" s="41">
        <f>'Denuncias-Renuncias'!M15/'Denuncias-Renuncias'!G15</f>
        <v>0.14248251748251747</v>
      </c>
      <c r="I15" s="41">
        <f>'Denuncias-Renuncias'!N15/'Denuncias-Renuncias'!G15</f>
        <v>2.972027972027972E-2</v>
      </c>
    </row>
    <row r="16" spans="2:9" ht="20.100000000000001" customHeight="1" thickBot="1" x14ac:dyDescent="0.25">
      <c r="B16" s="4" t="s">
        <v>27</v>
      </c>
      <c r="C16" s="41">
        <f>'Denuncias-Renuncias'!H16/'Denuncias-Renuncias'!$G16</f>
        <v>9.3283582089552231E-3</v>
      </c>
      <c r="D16" s="41">
        <f>'Denuncias-Renuncias'!I16/'Denuncias-Renuncias'!G16</f>
        <v>0</v>
      </c>
      <c r="E16" s="41">
        <f>'Denuncias-Renuncias'!J16/'Denuncias-Renuncias'!G16</f>
        <v>0.55597014925373134</v>
      </c>
      <c r="F16" s="41">
        <f>'Denuncias-Renuncias'!K16/'Denuncias-Renuncias'!G16</f>
        <v>2.6119402985074626E-2</v>
      </c>
      <c r="G16" s="41">
        <f>'Denuncias-Renuncias'!L16/'Denuncias-Renuncias'!G16</f>
        <v>0.15111940298507462</v>
      </c>
      <c r="H16" s="41">
        <f>'Denuncias-Renuncias'!M16/'Denuncias-Renuncias'!G16</f>
        <v>8.9552238805970144E-2</v>
      </c>
      <c r="I16" s="41">
        <f>'Denuncias-Renuncias'!N16/'Denuncias-Renuncias'!G16</f>
        <v>0.16791044776119404</v>
      </c>
    </row>
    <row r="17" spans="2:9" ht="20.100000000000001" customHeight="1" thickBot="1" x14ac:dyDescent="0.25">
      <c r="B17" s="4" t="s">
        <v>28</v>
      </c>
      <c r="C17" s="41">
        <f>'Denuncias-Renuncias'!H17/'Denuncias-Renuncias'!$G17</f>
        <v>7.5018754688672166E-3</v>
      </c>
      <c r="D17" s="41">
        <f>'Denuncias-Renuncias'!I17/'Denuncias-Renuncias'!G17</f>
        <v>3.7509377344336083E-3</v>
      </c>
      <c r="E17" s="41">
        <f>'Denuncias-Renuncias'!J17/'Denuncias-Renuncias'!G17</f>
        <v>0.89422355588897229</v>
      </c>
      <c r="F17" s="41">
        <f>'Denuncias-Renuncias'!K17/'Denuncias-Renuncias'!G17</f>
        <v>1.0502625656414103E-2</v>
      </c>
      <c r="G17" s="41">
        <f>'Denuncias-Renuncias'!L17/'Denuncias-Renuncias'!G17</f>
        <v>6.1515378844711179E-2</v>
      </c>
      <c r="H17" s="41">
        <f>'Denuncias-Renuncias'!M17/'Denuncias-Renuncias'!G17</f>
        <v>1.5753938484621154E-2</v>
      </c>
      <c r="I17" s="41">
        <f>'Denuncias-Renuncias'!N17/'Denuncias-Renuncias'!G17</f>
        <v>6.7516879219804947E-3</v>
      </c>
    </row>
    <row r="18" spans="2:9" ht="20.100000000000001" customHeight="1" thickBot="1" x14ac:dyDescent="0.25">
      <c r="B18" s="4" t="s">
        <v>29</v>
      </c>
      <c r="C18" s="41">
        <f>'Denuncias-Renuncias'!H18/'Denuncias-Renuncias'!$G18</f>
        <v>1.2605042016806723E-2</v>
      </c>
      <c r="D18" s="41">
        <f>'Denuncias-Renuncias'!I18/'Denuncias-Renuncias'!G18</f>
        <v>1.5756302521008404E-3</v>
      </c>
      <c r="E18" s="41">
        <f>'Denuncias-Renuncias'!J18/'Denuncias-Renuncias'!G18</f>
        <v>0.69537815126050417</v>
      </c>
      <c r="F18" s="41">
        <f>'Denuncias-Renuncias'!K18/'Denuncias-Renuncias'!G18</f>
        <v>1.6281512605042018E-2</v>
      </c>
      <c r="G18" s="41">
        <f>'Denuncias-Renuncias'!L18/'Denuncias-Renuncias'!G18</f>
        <v>7.0378151260504201E-2</v>
      </c>
      <c r="H18" s="41">
        <f>'Denuncias-Renuncias'!M18/'Denuncias-Renuncias'!G18</f>
        <v>8.8760504201680676E-2</v>
      </c>
      <c r="I18" s="41">
        <f>'Denuncias-Renuncias'!N18/'Denuncias-Renuncias'!G18</f>
        <v>0.11502100840336134</v>
      </c>
    </row>
    <row r="19" spans="2:9" ht="20.100000000000001" customHeight="1" thickBot="1" x14ac:dyDescent="0.25">
      <c r="B19" s="4" t="s">
        <v>30</v>
      </c>
      <c r="C19" s="41">
        <f>'Denuncias-Renuncias'!H19/'Denuncias-Renuncias'!$G19</f>
        <v>2.0940550133096716E-2</v>
      </c>
      <c r="D19" s="41">
        <f>'Denuncias-Renuncias'!I19/'Denuncias-Renuncias'!G19</f>
        <v>7.0984915705412602E-4</v>
      </c>
      <c r="E19" s="41">
        <f>'Denuncias-Renuncias'!J19/'Denuncias-Renuncias'!G19</f>
        <v>0.71748003549245787</v>
      </c>
      <c r="F19" s="41">
        <f>'Denuncias-Renuncias'!K19/'Denuncias-Renuncias'!G19</f>
        <v>9.2280390417036375E-3</v>
      </c>
      <c r="G19" s="41">
        <f>'Denuncias-Renuncias'!L19/'Denuncias-Renuncias'!G19</f>
        <v>0.15314995563442768</v>
      </c>
      <c r="H19" s="41">
        <f>'Denuncias-Renuncias'!M19/'Denuncias-Renuncias'!G19</f>
        <v>9.2635314995563448E-2</v>
      </c>
      <c r="I19" s="41">
        <f>'Denuncias-Renuncias'!N19/'Denuncias-Renuncias'!G19</f>
        <v>5.8562555456965395E-3</v>
      </c>
    </row>
    <row r="20" spans="2:9" ht="20.100000000000001" customHeight="1" thickBot="1" x14ac:dyDescent="0.25">
      <c r="B20" s="4" t="s">
        <v>31</v>
      </c>
      <c r="C20" s="41">
        <f>'Denuncias-Renuncias'!H20/'Denuncias-Renuncias'!$G20</f>
        <v>8.1287044877222693E-3</v>
      </c>
      <c r="D20" s="41">
        <f>'Denuncias-Renuncias'!I20/'Denuncias-Renuncias'!G20</f>
        <v>1.6934801016088062E-4</v>
      </c>
      <c r="E20" s="41">
        <f>'Denuncias-Renuncias'!J20/'Denuncias-Renuncias'!G20</f>
        <v>0.62709568162574092</v>
      </c>
      <c r="F20" s="41">
        <f>'Denuncias-Renuncias'!K20/'Denuncias-Renuncias'!G20</f>
        <v>1.9813717188823032E-2</v>
      </c>
      <c r="G20" s="41">
        <f>'Denuncias-Renuncias'!L20/'Denuncias-Renuncias'!G20</f>
        <v>0.14496189669771381</v>
      </c>
      <c r="H20" s="41">
        <f>'Denuncias-Renuncias'!M20/'Denuncias-Renuncias'!G20</f>
        <v>0.14580863674851821</v>
      </c>
      <c r="I20" s="41">
        <f>'Denuncias-Renuncias'!N20/'Denuncias-Renuncias'!G20</f>
        <v>5.4022015241320914E-2</v>
      </c>
    </row>
    <row r="21" spans="2:9" ht="20.100000000000001" customHeight="1" thickBot="1" x14ac:dyDescent="0.25">
      <c r="B21" s="4" t="s">
        <v>32</v>
      </c>
      <c r="C21" s="41">
        <f>'Denuncias-Renuncias'!H21/'Denuncias-Renuncias'!$G21</f>
        <v>1.7118402282453638E-2</v>
      </c>
      <c r="D21" s="41">
        <f>'Denuncias-Renuncias'!I21/'Denuncias-Renuncias'!G21</f>
        <v>0</v>
      </c>
      <c r="E21" s="41">
        <f>'Denuncias-Renuncias'!J21/'Denuncias-Renuncias'!G21</f>
        <v>0.67332382310984307</v>
      </c>
      <c r="F21" s="41">
        <f>'Denuncias-Renuncias'!K21/'Denuncias-Renuncias'!G21</f>
        <v>1.2838801711840228E-2</v>
      </c>
      <c r="G21" s="41">
        <f>'Denuncias-Renuncias'!L21/'Denuncias-Renuncias'!G21</f>
        <v>0.11697574893009986</v>
      </c>
      <c r="H21" s="41">
        <f>'Denuncias-Renuncias'!M21/'Denuncias-Renuncias'!G21</f>
        <v>8.1312410841654775E-2</v>
      </c>
      <c r="I21" s="41">
        <f>'Denuncias-Renuncias'!N21/'Denuncias-Renuncias'!G21</f>
        <v>9.843081312410841E-2</v>
      </c>
    </row>
    <row r="22" spans="2:9" ht="20.100000000000001" customHeight="1" thickBot="1" x14ac:dyDescent="0.25">
      <c r="B22" s="4" t="s">
        <v>33</v>
      </c>
      <c r="C22" s="41">
        <f>'Denuncias-Renuncias'!H22/'Denuncias-Renuncias'!$G22</f>
        <v>1.9280205655526992E-2</v>
      </c>
      <c r="D22" s="41">
        <f>'Denuncias-Renuncias'!I22/'Denuncias-Renuncias'!G22</f>
        <v>0</v>
      </c>
      <c r="E22" s="41">
        <f>'Denuncias-Renuncias'!J22/'Denuncias-Renuncias'!G22</f>
        <v>0.81105398457583544</v>
      </c>
      <c r="F22" s="41">
        <f>'Denuncias-Renuncias'!K22/'Denuncias-Renuncias'!G22</f>
        <v>1.1568123393316195E-2</v>
      </c>
      <c r="G22" s="41">
        <f>'Denuncias-Renuncias'!L22/'Denuncias-Renuncias'!G22</f>
        <v>0.10668380462724936</v>
      </c>
      <c r="H22" s="41">
        <f>'Denuncias-Renuncias'!M22/'Denuncias-Renuncias'!G22</f>
        <v>4.3059125964010285E-2</v>
      </c>
      <c r="I22" s="41">
        <f>'Denuncias-Renuncias'!N22/'Denuncias-Renuncias'!G22</f>
        <v>8.3547557840616959E-3</v>
      </c>
    </row>
    <row r="23" spans="2:9" ht="20.100000000000001" customHeight="1" thickBot="1" x14ac:dyDescent="0.25">
      <c r="B23" s="4" t="s">
        <v>34</v>
      </c>
      <c r="C23" s="41">
        <f>'Denuncias-Renuncias'!H23/'Denuncias-Renuncias'!$G23</f>
        <v>9.3662191695285668E-3</v>
      </c>
      <c r="D23" s="41">
        <f>'Denuncias-Renuncias'!I23/'Denuncias-Renuncias'!G23</f>
        <v>2.6537620980330938E-3</v>
      </c>
      <c r="E23" s="41">
        <f>'Denuncias-Renuncias'!J23/'Denuncias-Renuncias'!G23</f>
        <v>0.69684670621292544</v>
      </c>
      <c r="F23" s="41">
        <f>'Denuncias-Renuncias'!K23/'Denuncias-Renuncias'!G23</f>
        <v>1.3893225101467375E-2</v>
      </c>
      <c r="G23" s="41">
        <f>'Denuncias-Renuncias'!L23/'Denuncias-Renuncias'!G23</f>
        <v>0.18029971901342493</v>
      </c>
      <c r="H23" s="41">
        <f>'Denuncias-Renuncias'!M23/'Denuncias-Renuncias'!G23</f>
        <v>6.6344052450827348E-2</v>
      </c>
      <c r="I23" s="41">
        <f>'Denuncias-Renuncias'!N23/'Denuncias-Renuncias'!G23</f>
        <v>3.0596315953793318E-2</v>
      </c>
    </row>
    <row r="24" spans="2:9" ht="20.100000000000001" customHeight="1" thickBot="1" x14ac:dyDescent="0.25">
      <c r="B24" s="4" t="s">
        <v>35</v>
      </c>
      <c r="C24" s="41">
        <f>'Denuncias-Renuncias'!H24/'Denuncias-Renuncias'!$G24</f>
        <v>0</v>
      </c>
      <c r="D24" s="41">
        <f>'Denuncias-Renuncias'!I24/'Denuncias-Renuncias'!G24</f>
        <v>0</v>
      </c>
      <c r="E24" s="41">
        <f>'Denuncias-Renuncias'!J24/'Denuncias-Renuncias'!G24</f>
        <v>0.82366863905325449</v>
      </c>
      <c r="F24" s="41">
        <f>'Denuncias-Renuncias'!K24/'Denuncias-Renuncias'!G24</f>
        <v>1.6568047337278107E-2</v>
      </c>
      <c r="G24" s="41">
        <f>'Denuncias-Renuncias'!L24/'Denuncias-Renuncias'!G24</f>
        <v>9.2899408284023668E-2</v>
      </c>
      <c r="H24" s="41">
        <f>'Denuncias-Renuncias'!M24/'Denuncias-Renuncias'!G24</f>
        <v>6.3313609467455623E-2</v>
      </c>
      <c r="I24" s="41">
        <f>'Denuncias-Renuncias'!N24/'Denuncias-Renuncias'!G24</f>
        <v>3.5502958579881655E-3</v>
      </c>
    </row>
    <row r="25" spans="2:9" ht="20.100000000000001" customHeight="1" thickBot="1" x14ac:dyDescent="0.25">
      <c r="B25" s="4" t="s">
        <v>36</v>
      </c>
      <c r="C25" s="41">
        <f>'Denuncias-Renuncias'!H25/'Denuncias-Renuncias'!$G25</f>
        <v>0</v>
      </c>
      <c r="D25" s="41">
        <f>'Denuncias-Renuncias'!I25/'Denuncias-Renuncias'!G25</f>
        <v>4.5766590389016017E-2</v>
      </c>
      <c r="E25" s="41">
        <f>'Denuncias-Renuncias'!J25/'Denuncias-Renuncias'!G25</f>
        <v>0.61556064073226546</v>
      </c>
      <c r="F25" s="41">
        <f>'Denuncias-Renuncias'!K25/'Denuncias-Renuncias'!G25</f>
        <v>3.8901601830663615E-2</v>
      </c>
      <c r="G25" s="41">
        <f>'Denuncias-Renuncias'!L25/'Denuncias-Renuncias'!G25</f>
        <v>0.20594965675057209</v>
      </c>
      <c r="H25" s="41">
        <f>'Denuncias-Renuncias'!M25/'Denuncias-Renuncias'!G25</f>
        <v>7.5514874141876437E-2</v>
      </c>
      <c r="I25" s="41">
        <f>'Denuncias-Renuncias'!N25/'Denuncias-Renuncias'!G25</f>
        <v>1.8306636155606407E-2</v>
      </c>
    </row>
    <row r="26" spans="2:9" ht="20.100000000000001" customHeight="1" thickBot="1" x14ac:dyDescent="0.25">
      <c r="B26" s="5" t="s">
        <v>37</v>
      </c>
      <c r="C26" s="41">
        <f>'Denuncias-Renuncias'!H26/'Denuncias-Renuncias'!$G26</f>
        <v>6.0181945416375088E-2</v>
      </c>
      <c r="D26" s="41">
        <f>'Denuncias-Renuncias'!I26/'Denuncias-Renuncias'!G26</f>
        <v>0</v>
      </c>
      <c r="E26" s="41">
        <f>'Denuncias-Renuncias'!J26/'Denuncias-Renuncias'!G26</f>
        <v>0.59342197340797764</v>
      </c>
      <c r="F26" s="41">
        <f>'Denuncias-Renuncias'!K26/'Denuncias-Renuncias'!G26</f>
        <v>9.7970608817354796E-3</v>
      </c>
      <c r="G26" s="41">
        <f>'Denuncias-Renuncias'!L26/'Denuncias-Renuncias'!G26</f>
        <v>0.27991602519244224</v>
      </c>
      <c r="H26" s="41">
        <f>'Denuncias-Renuncias'!M26/'Denuncias-Renuncias'!G26</f>
        <v>2.5192442267319804E-2</v>
      </c>
      <c r="I26" s="41">
        <f>'Denuncias-Renuncias'!N26/'Denuncias-Renuncias'!G26</f>
        <v>3.1490552834149754E-2</v>
      </c>
    </row>
    <row r="27" spans="2:9" ht="20.100000000000001" customHeight="1" thickBot="1" x14ac:dyDescent="0.25">
      <c r="B27" s="6" t="s">
        <v>38</v>
      </c>
      <c r="C27" s="41">
        <f>'Denuncias-Renuncias'!H27/'Denuncias-Renuncias'!$G27</f>
        <v>0</v>
      </c>
      <c r="D27" s="41">
        <f>'Denuncias-Renuncias'!I27/'Denuncias-Renuncias'!G27</f>
        <v>0</v>
      </c>
      <c r="E27" s="41">
        <f>'Denuncias-Renuncias'!J27/'Denuncias-Renuncias'!G27</f>
        <v>0.96153846153846156</v>
      </c>
      <c r="F27" s="41">
        <f>'Denuncias-Renuncias'!K27/'Denuncias-Renuncias'!G27</f>
        <v>0</v>
      </c>
      <c r="G27" s="41">
        <f>'Denuncias-Renuncias'!L27/'Denuncias-Renuncias'!G27</f>
        <v>2.9914529914529916E-2</v>
      </c>
      <c r="H27" s="41">
        <f>'Denuncias-Renuncias'!M27/'Denuncias-Renuncias'!G27</f>
        <v>8.5470085470085479E-3</v>
      </c>
      <c r="I27" s="41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2">
        <f>'Denuncias-Renuncias'!H28/'Denuncias-Renuncias'!$G28</f>
        <v>1.2965385987867253E-2</v>
      </c>
      <c r="D28" s="42">
        <f>'Denuncias-Renuncias'!I28/'Denuncias-Renuncias'!G28</f>
        <v>1.4511716426787202E-3</v>
      </c>
      <c r="E28" s="42">
        <f>'Denuncias-Renuncias'!J28/'Denuncias-Renuncias'!G28</f>
        <v>0.69951231116926371</v>
      </c>
      <c r="F28" s="42">
        <f>'Denuncias-Renuncias'!K28/'Denuncias-Renuncias'!G28</f>
        <v>1.3750446056857381E-2</v>
      </c>
      <c r="G28" s="42">
        <f>'Denuncias-Renuncias'!L28/'Denuncias-Renuncias'!G28</f>
        <v>0.14566432734625906</v>
      </c>
      <c r="H28" s="42">
        <f>'Denuncias-Renuncias'!M28/'Denuncias-Renuncias'!G28</f>
        <v>9.1114547400975382E-2</v>
      </c>
      <c r="I28" s="42">
        <f>'Denuncias-Renuncias'!N28/'Denuncias-Renuncias'!G28</f>
        <v>3.5541810396098487E-2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50"/>
      <c r="C9" s="87" t="s">
        <v>204</v>
      </c>
      <c r="D9" s="87"/>
      <c r="E9" s="87"/>
      <c r="F9" s="87"/>
      <c r="G9" s="87" t="s">
        <v>205</v>
      </c>
      <c r="H9" s="87"/>
      <c r="I9" s="87"/>
    </row>
    <row r="10" spans="2:9" ht="72" thickBot="1" x14ac:dyDescent="0.25">
      <c r="B10" s="38"/>
      <c r="C10" s="23" t="s">
        <v>206</v>
      </c>
      <c r="D10" s="23" t="s">
        <v>207</v>
      </c>
      <c r="E10" s="23" t="s">
        <v>208</v>
      </c>
      <c r="F10" s="23" t="s">
        <v>209</v>
      </c>
      <c r="G10" s="23" t="s">
        <v>210</v>
      </c>
      <c r="H10" s="23" t="s">
        <v>211</v>
      </c>
      <c r="I10" s="23" t="s">
        <v>212</v>
      </c>
    </row>
    <row r="11" spans="2:9" ht="20.100000000000001" customHeight="1" thickBot="1" x14ac:dyDescent="0.25">
      <c r="B11" s="3" t="s">
        <v>22</v>
      </c>
      <c r="C11" s="19">
        <v>129</v>
      </c>
      <c r="D11" s="19">
        <v>52</v>
      </c>
      <c r="E11" s="19">
        <v>76</v>
      </c>
      <c r="F11" s="19">
        <v>257</v>
      </c>
      <c r="G11" s="19">
        <v>3119</v>
      </c>
      <c r="H11" s="19">
        <v>35</v>
      </c>
      <c r="I11" s="19">
        <v>3154</v>
      </c>
    </row>
    <row r="12" spans="2:9" ht="20.100000000000001" customHeight="1" thickBot="1" x14ac:dyDescent="0.25">
      <c r="B12" s="4" t="s">
        <v>23</v>
      </c>
      <c r="C12" s="20">
        <v>1</v>
      </c>
      <c r="D12" s="20">
        <v>10</v>
      </c>
      <c r="E12" s="20">
        <v>0</v>
      </c>
      <c r="F12" s="20">
        <v>11</v>
      </c>
      <c r="G12" s="20">
        <v>280</v>
      </c>
      <c r="H12" s="20">
        <v>1</v>
      </c>
      <c r="I12" s="20">
        <v>281</v>
      </c>
    </row>
    <row r="13" spans="2:9" ht="20.100000000000001" customHeight="1" thickBot="1" x14ac:dyDescent="0.25">
      <c r="B13" s="4" t="s">
        <v>24</v>
      </c>
      <c r="C13" s="20">
        <v>0</v>
      </c>
      <c r="D13" s="20">
        <v>1</v>
      </c>
      <c r="E13" s="20">
        <v>3</v>
      </c>
      <c r="F13" s="20">
        <v>4</v>
      </c>
      <c r="G13" s="20">
        <v>198</v>
      </c>
      <c r="H13" s="20">
        <v>0</v>
      </c>
      <c r="I13" s="20">
        <v>198</v>
      </c>
    </row>
    <row r="14" spans="2:9" ht="20.100000000000001" customHeight="1" thickBot="1" x14ac:dyDescent="0.25">
      <c r="B14" s="4" t="s">
        <v>25</v>
      </c>
      <c r="C14" s="20">
        <v>6</v>
      </c>
      <c r="D14" s="20">
        <v>7</v>
      </c>
      <c r="E14" s="20">
        <v>8</v>
      </c>
      <c r="F14" s="20">
        <v>21</v>
      </c>
      <c r="G14" s="20">
        <v>667</v>
      </c>
      <c r="H14" s="20">
        <v>0</v>
      </c>
      <c r="I14" s="20">
        <v>667</v>
      </c>
    </row>
    <row r="15" spans="2:9" ht="20.100000000000001" customHeight="1" thickBot="1" x14ac:dyDescent="0.25">
      <c r="B15" s="4" t="s">
        <v>26</v>
      </c>
      <c r="C15" s="20">
        <v>79</v>
      </c>
      <c r="D15" s="20">
        <v>9</v>
      </c>
      <c r="E15" s="20">
        <v>48</v>
      </c>
      <c r="F15" s="20">
        <v>136</v>
      </c>
      <c r="G15" s="20">
        <v>722</v>
      </c>
      <c r="H15" s="20">
        <v>17</v>
      </c>
      <c r="I15" s="20">
        <v>739</v>
      </c>
    </row>
    <row r="16" spans="2:9" ht="20.100000000000001" customHeight="1" thickBot="1" x14ac:dyDescent="0.25">
      <c r="B16" s="4" t="s">
        <v>27</v>
      </c>
      <c r="C16" s="20">
        <v>3</v>
      </c>
      <c r="D16" s="20">
        <v>3</v>
      </c>
      <c r="E16" s="20">
        <v>19</v>
      </c>
      <c r="F16" s="20">
        <v>25</v>
      </c>
      <c r="G16" s="20">
        <v>218</v>
      </c>
      <c r="H16" s="20">
        <v>1</v>
      </c>
      <c r="I16" s="20">
        <v>219</v>
      </c>
    </row>
    <row r="17" spans="2:9" ht="20.100000000000001" customHeight="1" thickBot="1" x14ac:dyDescent="0.25">
      <c r="B17" s="4" t="s">
        <v>28</v>
      </c>
      <c r="C17" s="20">
        <v>6</v>
      </c>
      <c r="D17" s="20">
        <v>18</v>
      </c>
      <c r="E17" s="20">
        <v>0</v>
      </c>
      <c r="F17" s="20">
        <v>24</v>
      </c>
      <c r="G17" s="20">
        <v>523</v>
      </c>
      <c r="H17" s="20">
        <v>0</v>
      </c>
      <c r="I17" s="20">
        <v>523</v>
      </c>
    </row>
    <row r="18" spans="2:9" ht="20.100000000000001" customHeight="1" thickBot="1" x14ac:dyDescent="0.25">
      <c r="B18" s="4" t="s">
        <v>29</v>
      </c>
      <c r="C18" s="20">
        <v>6</v>
      </c>
      <c r="D18" s="20">
        <v>6</v>
      </c>
      <c r="E18" s="20">
        <v>0</v>
      </c>
      <c r="F18" s="20">
        <v>12</v>
      </c>
      <c r="G18" s="20">
        <v>915</v>
      </c>
      <c r="H18" s="20">
        <v>18</v>
      </c>
      <c r="I18" s="20">
        <v>933</v>
      </c>
    </row>
    <row r="19" spans="2:9" ht="20.100000000000001" customHeight="1" thickBot="1" x14ac:dyDescent="0.25">
      <c r="B19" s="4" t="s">
        <v>30</v>
      </c>
      <c r="C19" s="20">
        <v>26</v>
      </c>
      <c r="D19" s="20">
        <v>49</v>
      </c>
      <c r="E19" s="20">
        <v>21</v>
      </c>
      <c r="F19" s="20">
        <v>96</v>
      </c>
      <c r="G19" s="20">
        <v>2200</v>
      </c>
      <c r="H19" s="20">
        <v>48</v>
      </c>
      <c r="I19" s="20">
        <v>2248</v>
      </c>
    </row>
    <row r="20" spans="2:9" ht="20.100000000000001" customHeight="1" thickBot="1" x14ac:dyDescent="0.25">
      <c r="B20" s="4" t="s">
        <v>31</v>
      </c>
      <c r="C20" s="20">
        <v>78</v>
      </c>
      <c r="D20" s="20">
        <v>34</v>
      </c>
      <c r="E20" s="20">
        <v>20</v>
      </c>
      <c r="F20" s="20">
        <v>132</v>
      </c>
      <c r="G20" s="20">
        <v>1516</v>
      </c>
      <c r="H20" s="20">
        <v>51</v>
      </c>
      <c r="I20" s="20">
        <v>1567</v>
      </c>
    </row>
    <row r="21" spans="2:9" ht="20.100000000000001" customHeight="1" thickBot="1" x14ac:dyDescent="0.25">
      <c r="B21" s="4" t="s">
        <v>32</v>
      </c>
      <c r="C21" s="20">
        <v>1</v>
      </c>
      <c r="D21" s="20">
        <v>4</v>
      </c>
      <c r="E21" s="20">
        <v>27</v>
      </c>
      <c r="F21" s="20">
        <v>32</v>
      </c>
      <c r="G21" s="20">
        <v>205</v>
      </c>
      <c r="H21" s="20">
        <v>0</v>
      </c>
      <c r="I21" s="20">
        <v>205</v>
      </c>
    </row>
    <row r="22" spans="2:9" ht="20.100000000000001" customHeight="1" thickBot="1" x14ac:dyDescent="0.25">
      <c r="B22" s="4" t="s">
        <v>33</v>
      </c>
      <c r="C22" s="20">
        <v>11</v>
      </c>
      <c r="D22" s="20">
        <v>9</v>
      </c>
      <c r="E22" s="20">
        <v>1</v>
      </c>
      <c r="F22" s="20">
        <v>21</v>
      </c>
      <c r="G22" s="20">
        <v>639</v>
      </c>
      <c r="H22" s="20">
        <v>8</v>
      </c>
      <c r="I22" s="20">
        <v>647</v>
      </c>
    </row>
    <row r="23" spans="2:9" ht="20.100000000000001" customHeight="1" thickBot="1" x14ac:dyDescent="0.25">
      <c r="B23" s="4" t="s">
        <v>34</v>
      </c>
      <c r="C23" s="20">
        <v>46</v>
      </c>
      <c r="D23" s="20">
        <v>51</v>
      </c>
      <c r="E23" s="20">
        <v>2</v>
      </c>
      <c r="F23" s="20">
        <v>99</v>
      </c>
      <c r="G23" s="20">
        <v>2674</v>
      </c>
      <c r="H23" s="20">
        <v>18</v>
      </c>
      <c r="I23" s="20">
        <v>2692</v>
      </c>
    </row>
    <row r="24" spans="2:9" ht="20.100000000000001" customHeight="1" thickBot="1" x14ac:dyDescent="0.25">
      <c r="B24" s="4" t="s">
        <v>35</v>
      </c>
      <c r="C24" s="20">
        <v>9</v>
      </c>
      <c r="D24" s="20">
        <v>2</v>
      </c>
      <c r="E24" s="20">
        <v>4</v>
      </c>
      <c r="F24" s="20">
        <v>15</v>
      </c>
      <c r="G24" s="20">
        <v>648</v>
      </c>
      <c r="H24" s="20">
        <v>0</v>
      </c>
      <c r="I24" s="20">
        <v>648</v>
      </c>
    </row>
    <row r="25" spans="2:9" ht="20.100000000000001" customHeight="1" thickBot="1" x14ac:dyDescent="0.25">
      <c r="B25" s="4" t="s">
        <v>36</v>
      </c>
      <c r="C25" s="20">
        <v>16</v>
      </c>
      <c r="D25" s="20">
        <v>0</v>
      </c>
      <c r="E25" s="20">
        <v>3</v>
      </c>
      <c r="F25" s="20">
        <v>19</v>
      </c>
      <c r="G25" s="20">
        <v>197</v>
      </c>
      <c r="H25" s="20">
        <v>0</v>
      </c>
      <c r="I25" s="20">
        <v>197</v>
      </c>
    </row>
    <row r="26" spans="2:9" ht="20.100000000000001" customHeight="1" thickBot="1" x14ac:dyDescent="0.25">
      <c r="B26" s="5" t="s">
        <v>37</v>
      </c>
      <c r="C26" s="20">
        <v>8</v>
      </c>
      <c r="D26" s="20">
        <v>12</v>
      </c>
      <c r="E26" s="20">
        <v>1</v>
      </c>
      <c r="F26" s="20">
        <v>21</v>
      </c>
      <c r="G26" s="20">
        <v>484</v>
      </c>
      <c r="H26" s="20">
        <v>14</v>
      </c>
      <c r="I26" s="20">
        <v>498</v>
      </c>
    </row>
    <row r="27" spans="2:9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64</v>
      </c>
      <c r="H27" s="21">
        <v>0</v>
      </c>
      <c r="I27" s="21">
        <v>64</v>
      </c>
    </row>
    <row r="28" spans="2:9" ht="20.100000000000001" customHeight="1" thickBot="1" x14ac:dyDescent="0.25">
      <c r="B28" s="7" t="s">
        <v>39</v>
      </c>
      <c r="C28" s="9">
        <f>SUM(C11:C27)</f>
        <v>425</v>
      </c>
      <c r="D28" s="9">
        <f t="shared" ref="D28:I28" si="0">SUM(D11:D27)</f>
        <v>267</v>
      </c>
      <c r="E28" s="9">
        <f t="shared" si="0"/>
        <v>233</v>
      </c>
      <c r="F28" s="9">
        <f t="shared" si="0"/>
        <v>925</v>
      </c>
      <c r="G28" s="9">
        <f t="shared" si="0"/>
        <v>15269</v>
      </c>
      <c r="H28" s="9">
        <f t="shared" si="0"/>
        <v>211</v>
      </c>
      <c r="I28" s="9">
        <f t="shared" si="0"/>
        <v>15480</v>
      </c>
    </row>
    <row r="29" spans="2:9" x14ac:dyDescent="0.2">
      <c r="C29" s="62"/>
      <c r="D29" s="62"/>
      <c r="E29" s="62"/>
      <c r="F29" s="62"/>
      <c r="G29" s="62"/>
      <c r="H29" s="62"/>
      <c r="I29" s="6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K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9" max="19" width="12.25" customWidth="1"/>
  </cols>
  <sheetData>
    <row r="7" spans="2:8" ht="46.5" customHeight="1" x14ac:dyDescent="0.2"/>
    <row r="9" spans="2:8" ht="41.25" customHeight="1" x14ac:dyDescent="0.2">
      <c r="B9" s="51"/>
      <c r="C9" s="102" t="s">
        <v>213</v>
      </c>
      <c r="D9" s="103"/>
      <c r="E9" s="103"/>
      <c r="F9" s="103"/>
      <c r="G9" s="103"/>
      <c r="H9" s="104"/>
    </row>
    <row r="10" spans="2:8" ht="41.25" customHeight="1" x14ac:dyDescent="0.2">
      <c r="B10" s="51"/>
      <c r="C10" s="88" t="s">
        <v>214</v>
      </c>
      <c r="D10" s="88"/>
      <c r="E10" s="88" t="s">
        <v>215</v>
      </c>
      <c r="F10" s="88"/>
      <c r="G10" s="88" t="s">
        <v>216</v>
      </c>
      <c r="H10" s="88" t="s">
        <v>75</v>
      </c>
    </row>
    <row r="11" spans="2:8" ht="41.25" customHeight="1" x14ac:dyDescent="0.2">
      <c r="B11" s="51"/>
      <c r="C11" s="16" t="s">
        <v>217</v>
      </c>
      <c r="D11" s="16" t="s">
        <v>218</v>
      </c>
      <c r="E11" s="16" t="s">
        <v>219</v>
      </c>
      <c r="F11" s="16" t="s">
        <v>220</v>
      </c>
      <c r="G11" s="88"/>
      <c r="H11" s="88"/>
    </row>
    <row r="12" spans="2:8" ht="20.100000000000001" customHeight="1" thickBot="1" x14ac:dyDescent="0.25">
      <c r="B12" s="3" t="s">
        <v>22</v>
      </c>
      <c r="C12" s="56">
        <f t="shared" ref="C12:C29" si="0">+C37/K37</f>
        <v>2.2422588681931428E-2</v>
      </c>
      <c r="D12" s="56">
        <f t="shared" ref="D12:D29" si="1">+D37/K37</f>
        <v>0.14390793688456519</v>
      </c>
      <c r="E12" s="56">
        <f t="shared" ref="E12:E29" si="2">+E37/K37</f>
        <v>3.0489975086012575E-2</v>
      </c>
      <c r="F12" s="56">
        <f t="shared" ref="F12:F29" si="3">+F37/K37</f>
        <v>0.37418436350694034</v>
      </c>
      <c r="G12" s="56">
        <f t="shared" ref="G12:G29" si="4">+G37/K37</f>
        <v>0.17594020643018152</v>
      </c>
      <c r="H12" s="56">
        <f>1-C12-D12-E12-F12-G12</f>
        <v>0.25305492941036889</v>
      </c>
    </row>
    <row r="13" spans="2:8" ht="20.100000000000001" customHeight="1" thickBot="1" x14ac:dyDescent="0.25">
      <c r="B13" s="4" t="s">
        <v>23</v>
      </c>
      <c r="C13" s="56">
        <f t="shared" si="0"/>
        <v>7.9275198187995465E-3</v>
      </c>
      <c r="D13" s="56">
        <f t="shared" si="1"/>
        <v>0.14722536806342015</v>
      </c>
      <c r="E13" s="56">
        <f t="shared" si="2"/>
        <v>1.245753114382786E-2</v>
      </c>
      <c r="F13" s="56">
        <f t="shared" si="3"/>
        <v>0.31823329558323898</v>
      </c>
      <c r="G13" s="56">
        <f t="shared" si="4"/>
        <v>0.22423556058890148</v>
      </c>
      <c r="H13" s="56">
        <f t="shared" ref="H13:H29" si="5">1-C13-D13-E13-F13-G13</f>
        <v>0.28992072480181197</v>
      </c>
    </row>
    <row r="14" spans="2:8" ht="20.100000000000001" customHeight="1" thickBot="1" x14ac:dyDescent="0.25">
      <c r="B14" s="4" t="s">
        <v>24</v>
      </c>
      <c r="C14" s="56">
        <f t="shared" si="0"/>
        <v>2.5396825396825397E-2</v>
      </c>
      <c r="D14" s="56">
        <f t="shared" si="1"/>
        <v>0.19523809523809524</v>
      </c>
      <c r="E14" s="56">
        <f t="shared" si="2"/>
        <v>6.3492063492063492E-3</v>
      </c>
      <c r="F14" s="56">
        <f t="shared" si="3"/>
        <v>0.31428571428571428</v>
      </c>
      <c r="G14" s="56">
        <f t="shared" si="4"/>
        <v>0.33650793650793653</v>
      </c>
      <c r="H14" s="56">
        <f t="shared" si="5"/>
        <v>0.12222222222222223</v>
      </c>
    </row>
    <row r="15" spans="2:8" ht="20.100000000000001" customHeight="1" thickBot="1" x14ac:dyDescent="0.25">
      <c r="B15" s="4" t="s">
        <v>25</v>
      </c>
      <c r="C15" s="56">
        <f t="shared" si="0"/>
        <v>1.0817307692307692E-2</v>
      </c>
      <c r="D15" s="56">
        <f t="shared" si="1"/>
        <v>0.12139423076923077</v>
      </c>
      <c r="E15" s="56">
        <f t="shared" si="2"/>
        <v>1.2620192307692308E-2</v>
      </c>
      <c r="F15" s="56">
        <f t="shared" si="3"/>
        <v>0.40084134615384615</v>
      </c>
      <c r="G15" s="56">
        <f t="shared" si="4"/>
        <v>0.19110576923076922</v>
      </c>
      <c r="H15" s="56">
        <f t="shared" si="5"/>
        <v>0.26322115384615391</v>
      </c>
    </row>
    <row r="16" spans="2:8" ht="20.100000000000001" customHeight="1" thickBot="1" x14ac:dyDescent="0.25">
      <c r="B16" s="4" t="s">
        <v>26</v>
      </c>
      <c r="C16" s="56">
        <f t="shared" si="0"/>
        <v>2.1203155818540435E-2</v>
      </c>
      <c r="D16" s="56">
        <f t="shared" si="1"/>
        <v>0.30769230769230771</v>
      </c>
      <c r="E16" s="56">
        <f t="shared" si="2"/>
        <v>6.7061143984220903E-2</v>
      </c>
      <c r="F16" s="56">
        <f t="shared" si="3"/>
        <v>0.36439842209072976</v>
      </c>
      <c r="G16" s="56">
        <f t="shared" si="4"/>
        <v>8.8757396449704137E-2</v>
      </c>
      <c r="H16" s="56">
        <f t="shared" si="5"/>
        <v>0.15088757396449698</v>
      </c>
    </row>
    <row r="17" spans="2:8" ht="20.100000000000001" customHeight="1" thickBot="1" x14ac:dyDescent="0.25">
      <c r="B17" s="4" t="s">
        <v>27</v>
      </c>
      <c r="C17" s="56">
        <f t="shared" si="0"/>
        <v>1.7391304347826087E-2</v>
      </c>
      <c r="D17" s="56">
        <f t="shared" si="1"/>
        <v>0.16304347826086957</v>
      </c>
      <c r="E17" s="56">
        <f t="shared" si="2"/>
        <v>5.434782608695652E-2</v>
      </c>
      <c r="F17" s="56">
        <f t="shared" si="3"/>
        <v>0.47608695652173916</v>
      </c>
      <c r="G17" s="56">
        <f t="shared" si="4"/>
        <v>0.15869565217391304</v>
      </c>
      <c r="H17" s="56">
        <f t="shared" si="5"/>
        <v>0.13043478260869565</v>
      </c>
    </row>
    <row r="18" spans="2:8" ht="20.100000000000001" customHeight="1" thickBot="1" x14ac:dyDescent="0.25">
      <c r="B18" s="4" t="s">
        <v>28</v>
      </c>
      <c r="C18" s="56">
        <f t="shared" si="0"/>
        <v>2.2727272727272728E-2</v>
      </c>
      <c r="D18" s="56">
        <f t="shared" si="1"/>
        <v>0.13181818181818181</v>
      </c>
      <c r="E18" s="56">
        <f t="shared" si="2"/>
        <v>2.181818181818182E-2</v>
      </c>
      <c r="F18" s="56">
        <f t="shared" si="3"/>
        <v>0.47545454545454546</v>
      </c>
      <c r="G18" s="56">
        <f t="shared" si="4"/>
        <v>0.24909090909090909</v>
      </c>
      <c r="H18" s="56">
        <f t="shared" si="5"/>
        <v>9.9090909090909063E-2</v>
      </c>
    </row>
    <row r="19" spans="2:8" ht="20.100000000000001" customHeight="1" thickBot="1" x14ac:dyDescent="0.25">
      <c r="B19" s="4" t="s">
        <v>29</v>
      </c>
      <c r="C19" s="56">
        <f t="shared" si="0"/>
        <v>1.4142604596346494E-2</v>
      </c>
      <c r="D19" s="56">
        <f t="shared" si="1"/>
        <v>0.13612256923983501</v>
      </c>
      <c r="E19" s="56">
        <f t="shared" si="2"/>
        <v>7.0713022981732472E-3</v>
      </c>
      <c r="F19" s="56">
        <f t="shared" si="3"/>
        <v>0.5497937536829699</v>
      </c>
      <c r="G19" s="56">
        <f t="shared" si="4"/>
        <v>0.17265763111373011</v>
      </c>
      <c r="H19" s="56">
        <f t="shared" si="5"/>
        <v>0.12021213906894523</v>
      </c>
    </row>
    <row r="20" spans="2:8" ht="20.100000000000001" customHeight="1" thickBot="1" x14ac:dyDescent="0.25">
      <c r="B20" s="4" t="s">
        <v>30</v>
      </c>
      <c r="C20" s="56">
        <f t="shared" si="0"/>
        <v>1.1498733190411226E-2</v>
      </c>
      <c r="D20" s="56">
        <f t="shared" si="1"/>
        <v>8.7507308516858312E-2</v>
      </c>
      <c r="E20" s="56">
        <f t="shared" si="2"/>
        <v>1.8709803157279284E-2</v>
      </c>
      <c r="F20" s="56">
        <f t="shared" si="3"/>
        <v>0.43812122393295655</v>
      </c>
      <c r="G20" s="56">
        <f t="shared" si="4"/>
        <v>0.2968232313389203</v>
      </c>
      <c r="H20" s="56">
        <f t="shared" si="5"/>
        <v>0.14733969986357426</v>
      </c>
    </row>
    <row r="21" spans="2:8" ht="20.100000000000001" customHeight="1" thickBot="1" x14ac:dyDescent="0.25">
      <c r="B21" s="4" t="s">
        <v>31</v>
      </c>
      <c r="C21" s="56">
        <f t="shared" si="0"/>
        <v>2.3388364779874212E-2</v>
      </c>
      <c r="D21" s="56">
        <f t="shared" si="1"/>
        <v>0.15959119496855345</v>
      </c>
      <c r="E21" s="56">
        <f t="shared" si="2"/>
        <v>2.5943396226415096E-2</v>
      </c>
      <c r="F21" s="56">
        <f t="shared" si="3"/>
        <v>0.30797955974842767</v>
      </c>
      <c r="G21" s="56">
        <f t="shared" si="4"/>
        <v>0.22209119496855345</v>
      </c>
      <c r="H21" s="56">
        <f t="shared" si="5"/>
        <v>0.26100628930817621</v>
      </c>
    </row>
    <row r="22" spans="2:8" ht="20.100000000000001" customHeight="1" thickBot="1" x14ac:dyDescent="0.25">
      <c r="B22" s="4" t="s">
        <v>32</v>
      </c>
      <c r="C22" s="56">
        <f t="shared" si="0"/>
        <v>2.2429906542056073E-2</v>
      </c>
      <c r="D22" s="56">
        <f t="shared" si="1"/>
        <v>0.20934579439252338</v>
      </c>
      <c r="E22" s="56">
        <f t="shared" si="2"/>
        <v>5.9813084112149535E-2</v>
      </c>
      <c r="F22" s="56">
        <f t="shared" si="3"/>
        <v>0.38317757009345793</v>
      </c>
      <c r="G22" s="56">
        <f t="shared" si="4"/>
        <v>0.23925233644859814</v>
      </c>
      <c r="H22" s="56">
        <f t="shared" si="5"/>
        <v>8.5981308411214791E-2</v>
      </c>
    </row>
    <row r="23" spans="2:8" ht="20.100000000000001" customHeight="1" thickBot="1" x14ac:dyDescent="0.25">
      <c r="B23" s="4" t="s">
        <v>33</v>
      </c>
      <c r="C23" s="56">
        <f t="shared" si="0"/>
        <v>1.8964259664478483E-2</v>
      </c>
      <c r="D23" s="56">
        <f t="shared" si="1"/>
        <v>0.13420860685630925</v>
      </c>
      <c r="E23" s="56">
        <f t="shared" si="2"/>
        <v>1.5317286652078774E-2</v>
      </c>
      <c r="F23" s="56">
        <f t="shared" si="3"/>
        <v>0.47191830780452226</v>
      </c>
      <c r="G23" s="56">
        <f t="shared" si="4"/>
        <v>0.23486506199854121</v>
      </c>
      <c r="H23" s="56">
        <f t="shared" si="5"/>
        <v>0.12472647702407011</v>
      </c>
    </row>
    <row r="24" spans="2:8" ht="20.100000000000001" customHeight="1" thickBot="1" x14ac:dyDescent="0.25">
      <c r="B24" s="4" t="s">
        <v>34</v>
      </c>
      <c r="C24" s="56">
        <f t="shared" si="0"/>
        <v>1.2514408035567266E-2</v>
      </c>
      <c r="D24" s="56">
        <f t="shared" si="1"/>
        <v>3.4743948625061749E-2</v>
      </c>
      <c r="E24" s="56">
        <f t="shared" si="2"/>
        <v>1.630166309896262E-2</v>
      </c>
      <c r="F24" s="56">
        <f t="shared" si="3"/>
        <v>0.44327350568088258</v>
      </c>
      <c r="G24" s="56">
        <f t="shared" si="4"/>
        <v>0.22888193643998023</v>
      </c>
      <c r="H24" s="56">
        <f t="shared" si="5"/>
        <v>0.2642845381195455</v>
      </c>
    </row>
    <row r="25" spans="2:8" ht="20.100000000000001" customHeight="1" thickBot="1" x14ac:dyDescent="0.25">
      <c r="B25" s="4" t="s">
        <v>35</v>
      </c>
      <c r="C25" s="56">
        <f t="shared" si="0"/>
        <v>1.0342598577892695E-2</v>
      </c>
      <c r="D25" s="56">
        <f t="shared" si="1"/>
        <v>0.22107304460245636</v>
      </c>
      <c r="E25" s="56">
        <f t="shared" si="2"/>
        <v>9.6961861667744023E-3</v>
      </c>
      <c r="F25" s="56">
        <f t="shared" si="3"/>
        <v>0.41887524240465418</v>
      </c>
      <c r="G25" s="56">
        <f t="shared" si="4"/>
        <v>0.14414996767937943</v>
      </c>
      <c r="H25" s="56">
        <f t="shared" si="5"/>
        <v>0.195862960568843</v>
      </c>
    </row>
    <row r="26" spans="2:8" ht="20.100000000000001" customHeight="1" thickBot="1" x14ac:dyDescent="0.25">
      <c r="B26" s="4" t="s">
        <v>36</v>
      </c>
      <c r="C26" s="56">
        <f t="shared" si="0"/>
        <v>7.9155672823219003E-3</v>
      </c>
      <c r="D26" s="56">
        <f t="shared" si="1"/>
        <v>0.20052770448548812</v>
      </c>
      <c r="E26" s="56">
        <f t="shared" si="2"/>
        <v>5.0131926121372031E-2</v>
      </c>
      <c r="F26" s="56">
        <f t="shared" si="3"/>
        <v>0.51978891820580475</v>
      </c>
      <c r="G26" s="56">
        <f t="shared" si="4"/>
        <v>0.17941952506596306</v>
      </c>
      <c r="H26" s="56">
        <f t="shared" si="5"/>
        <v>4.2216358839050144E-2</v>
      </c>
    </row>
    <row r="27" spans="2:8" ht="20.100000000000001" customHeight="1" thickBot="1" x14ac:dyDescent="0.25">
      <c r="B27" s="5" t="s">
        <v>37</v>
      </c>
      <c r="C27" s="56">
        <f t="shared" si="0"/>
        <v>9.3323761665470208E-3</v>
      </c>
      <c r="D27" s="56">
        <f t="shared" si="1"/>
        <v>0.20244077530509691</v>
      </c>
      <c r="E27" s="56">
        <f t="shared" si="2"/>
        <v>1.507537688442211E-2</v>
      </c>
      <c r="F27" s="56">
        <f t="shared" si="3"/>
        <v>0.35750179468772436</v>
      </c>
      <c r="G27" s="56">
        <f t="shared" si="4"/>
        <v>0.26202440775305097</v>
      </c>
      <c r="H27" s="56">
        <f t="shared" si="5"/>
        <v>0.15362526920315872</v>
      </c>
    </row>
    <row r="28" spans="2:8" ht="20.100000000000001" customHeight="1" thickBot="1" x14ac:dyDescent="0.25">
      <c r="B28" s="6" t="s">
        <v>38</v>
      </c>
      <c r="C28" s="56">
        <f t="shared" si="0"/>
        <v>6.0975609756097563E-3</v>
      </c>
      <c r="D28" s="56">
        <f t="shared" si="1"/>
        <v>0.20121951219512196</v>
      </c>
      <c r="E28" s="56">
        <f t="shared" si="2"/>
        <v>0</v>
      </c>
      <c r="F28" s="56">
        <f t="shared" si="3"/>
        <v>0.3902439024390244</v>
      </c>
      <c r="G28" s="56">
        <f t="shared" si="4"/>
        <v>0.25</v>
      </c>
      <c r="H28" s="56">
        <f t="shared" si="5"/>
        <v>0.15243902439024393</v>
      </c>
    </row>
    <row r="29" spans="2:8" ht="20.100000000000001" customHeight="1" thickBot="1" x14ac:dyDescent="0.25">
      <c r="B29" s="7" t="s">
        <v>39</v>
      </c>
      <c r="C29" s="57">
        <f t="shared" si="0"/>
        <v>1.6981229907705071E-2</v>
      </c>
      <c r="D29" s="57">
        <f t="shared" si="1"/>
        <v>0.13595354142901586</v>
      </c>
      <c r="E29" s="57">
        <f t="shared" si="2"/>
        <v>2.3981126205537696E-2</v>
      </c>
      <c r="F29" s="57">
        <f t="shared" si="3"/>
        <v>0.40132738774240384</v>
      </c>
      <c r="G29" s="57">
        <f t="shared" si="4"/>
        <v>0.21313387949808152</v>
      </c>
      <c r="H29" s="57">
        <f t="shared" si="5"/>
        <v>0.20862283521725597</v>
      </c>
    </row>
    <row r="30" spans="2:8" x14ac:dyDescent="0.2">
      <c r="B30" s="54"/>
      <c r="C30" s="55"/>
      <c r="D30" s="55"/>
      <c r="E30" s="55"/>
      <c r="F30" s="55"/>
      <c r="G30" s="55"/>
      <c r="H30" s="55"/>
    </row>
    <row r="31" spans="2:8" x14ac:dyDescent="0.2">
      <c r="B31" s="54"/>
      <c r="C31" s="55"/>
      <c r="D31" s="55"/>
      <c r="E31" s="55"/>
      <c r="F31" s="55"/>
      <c r="G31" s="55"/>
      <c r="H31" s="55"/>
    </row>
    <row r="32" spans="2:8" x14ac:dyDescent="0.2">
      <c r="B32" s="54"/>
      <c r="C32" s="55"/>
      <c r="D32" s="55"/>
      <c r="E32" s="55"/>
      <c r="F32" s="55"/>
      <c r="G32" s="55"/>
      <c r="H32" s="55"/>
    </row>
    <row r="33" spans="2:11" x14ac:dyDescent="0.2">
      <c r="B33" s="10"/>
      <c r="C33" s="10"/>
      <c r="D33" s="10"/>
      <c r="E33" s="10"/>
      <c r="F33" s="10"/>
      <c r="G33" s="10"/>
      <c r="H33" s="10"/>
    </row>
    <row r="34" spans="2:11" ht="41.25" customHeight="1" x14ac:dyDescent="0.2">
      <c r="B34" s="51"/>
      <c r="C34" s="105" t="s">
        <v>221</v>
      </c>
      <c r="D34" s="106"/>
      <c r="E34" s="106"/>
      <c r="F34" s="106"/>
      <c r="G34" s="106"/>
      <c r="H34" s="52"/>
    </row>
    <row r="35" spans="2:11" ht="41.25" customHeight="1" x14ac:dyDescent="0.2">
      <c r="B35" s="51"/>
      <c r="C35" s="88" t="s">
        <v>214</v>
      </c>
      <c r="D35" s="88"/>
      <c r="E35" s="88" t="s">
        <v>215</v>
      </c>
      <c r="F35" s="88"/>
      <c r="G35" s="88" t="s">
        <v>216</v>
      </c>
      <c r="H35" s="107"/>
    </row>
    <row r="36" spans="2:11" ht="41.25" customHeight="1" thickBot="1" x14ac:dyDescent="0.25">
      <c r="B36" s="51"/>
      <c r="C36" s="16" t="s">
        <v>217</v>
      </c>
      <c r="D36" s="16" t="s">
        <v>218</v>
      </c>
      <c r="E36" s="16" t="s">
        <v>219</v>
      </c>
      <c r="F36" s="16" t="s">
        <v>220</v>
      </c>
      <c r="G36" s="88"/>
      <c r="H36" s="107"/>
      <c r="I36" s="16" t="s">
        <v>222</v>
      </c>
      <c r="J36" s="16" t="s">
        <v>223</v>
      </c>
      <c r="K36" s="58" t="s">
        <v>52</v>
      </c>
    </row>
    <row r="37" spans="2:11" ht="20.100000000000001" customHeight="1" thickBot="1" x14ac:dyDescent="0.25">
      <c r="B37" s="3" t="s">
        <v>22</v>
      </c>
      <c r="C37" s="19">
        <v>189</v>
      </c>
      <c r="D37" s="19">
        <v>1213</v>
      </c>
      <c r="E37" s="19">
        <v>257</v>
      </c>
      <c r="F37" s="19">
        <v>3154</v>
      </c>
      <c r="G37" s="19">
        <v>1483</v>
      </c>
      <c r="H37" s="53"/>
      <c r="I37" s="33">
        <v>6947</v>
      </c>
      <c r="J37" s="33">
        <v>1</v>
      </c>
      <c r="K37" s="33">
        <f>I37-J37+G37</f>
        <v>8429</v>
      </c>
    </row>
    <row r="38" spans="2:11" ht="20.100000000000001" customHeight="1" thickBot="1" x14ac:dyDescent="0.25">
      <c r="B38" s="4" t="s">
        <v>23</v>
      </c>
      <c r="C38" s="20">
        <v>7</v>
      </c>
      <c r="D38" s="20">
        <v>130</v>
      </c>
      <c r="E38" s="20">
        <v>11</v>
      </c>
      <c r="F38" s="20">
        <v>281</v>
      </c>
      <c r="G38" s="20">
        <v>198</v>
      </c>
      <c r="H38" s="53"/>
      <c r="I38" s="33">
        <v>685</v>
      </c>
      <c r="J38" s="33">
        <v>0</v>
      </c>
      <c r="K38" s="33">
        <f t="shared" ref="K38:K54" si="6">I38-J38+G38</f>
        <v>883</v>
      </c>
    </row>
    <row r="39" spans="2:11" ht="20.100000000000001" customHeight="1" thickBot="1" x14ac:dyDescent="0.25">
      <c r="B39" s="4" t="s">
        <v>24</v>
      </c>
      <c r="C39" s="20">
        <v>16</v>
      </c>
      <c r="D39" s="20">
        <v>123</v>
      </c>
      <c r="E39" s="20">
        <v>4</v>
      </c>
      <c r="F39" s="20">
        <v>198</v>
      </c>
      <c r="G39" s="20">
        <v>212</v>
      </c>
      <c r="H39" s="53"/>
      <c r="I39" s="33">
        <v>419</v>
      </c>
      <c r="J39" s="33">
        <v>1</v>
      </c>
      <c r="K39" s="33">
        <f t="shared" si="6"/>
        <v>630</v>
      </c>
    </row>
    <row r="40" spans="2:11" ht="20.100000000000001" customHeight="1" thickBot="1" x14ac:dyDescent="0.25">
      <c r="B40" s="4" t="s">
        <v>25</v>
      </c>
      <c r="C40" s="20">
        <v>18</v>
      </c>
      <c r="D40" s="20">
        <v>202</v>
      </c>
      <c r="E40" s="20">
        <v>21</v>
      </c>
      <c r="F40" s="20">
        <v>667</v>
      </c>
      <c r="G40" s="20">
        <v>318</v>
      </c>
      <c r="H40" s="53"/>
      <c r="I40" s="33">
        <v>1346</v>
      </c>
      <c r="J40" s="33">
        <v>0</v>
      </c>
      <c r="K40" s="33">
        <f t="shared" si="6"/>
        <v>1664</v>
      </c>
    </row>
    <row r="41" spans="2:11" ht="20.100000000000001" customHeight="1" thickBot="1" x14ac:dyDescent="0.25">
      <c r="B41" s="4" t="s">
        <v>26</v>
      </c>
      <c r="C41" s="20">
        <v>43</v>
      </c>
      <c r="D41" s="20">
        <v>624</v>
      </c>
      <c r="E41" s="20">
        <v>136</v>
      </c>
      <c r="F41" s="20">
        <v>739</v>
      </c>
      <c r="G41" s="20">
        <v>180</v>
      </c>
      <c r="H41" s="53"/>
      <c r="I41" s="33">
        <v>1849</v>
      </c>
      <c r="J41" s="33">
        <v>1</v>
      </c>
      <c r="K41" s="33">
        <f t="shared" si="6"/>
        <v>2028</v>
      </c>
    </row>
    <row r="42" spans="2:11" ht="20.100000000000001" customHeight="1" thickBot="1" x14ac:dyDescent="0.25">
      <c r="B42" s="4" t="s">
        <v>27</v>
      </c>
      <c r="C42" s="20">
        <v>8</v>
      </c>
      <c r="D42" s="20">
        <v>75</v>
      </c>
      <c r="E42" s="20">
        <v>25</v>
      </c>
      <c r="F42" s="20">
        <v>219</v>
      </c>
      <c r="G42" s="20">
        <v>73</v>
      </c>
      <c r="H42" s="53"/>
      <c r="I42" s="33">
        <v>387</v>
      </c>
      <c r="J42" s="33">
        <v>0</v>
      </c>
      <c r="K42" s="33">
        <f t="shared" si="6"/>
        <v>460</v>
      </c>
    </row>
    <row r="43" spans="2:11" ht="20.100000000000001" customHeight="1" thickBot="1" x14ac:dyDescent="0.25">
      <c r="B43" s="4" t="s">
        <v>28</v>
      </c>
      <c r="C43" s="20">
        <v>25</v>
      </c>
      <c r="D43" s="20">
        <v>145</v>
      </c>
      <c r="E43" s="20">
        <v>24</v>
      </c>
      <c r="F43" s="20">
        <v>523</v>
      </c>
      <c r="G43" s="20">
        <v>274</v>
      </c>
      <c r="H43" s="53"/>
      <c r="I43" s="33">
        <v>826</v>
      </c>
      <c r="J43" s="33">
        <v>0</v>
      </c>
      <c r="K43" s="33">
        <f t="shared" si="6"/>
        <v>1100</v>
      </c>
    </row>
    <row r="44" spans="2:11" ht="20.100000000000001" customHeight="1" thickBot="1" x14ac:dyDescent="0.25">
      <c r="B44" s="4" t="s">
        <v>29</v>
      </c>
      <c r="C44" s="20">
        <v>24</v>
      </c>
      <c r="D44" s="20">
        <v>231</v>
      </c>
      <c r="E44" s="20">
        <v>12</v>
      </c>
      <c r="F44" s="20">
        <v>933</v>
      </c>
      <c r="G44" s="20">
        <v>293</v>
      </c>
      <c r="H44" s="53"/>
      <c r="I44" s="33">
        <v>1404</v>
      </c>
      <c r="J44" s="33">
        <v>0</v>
      </c>
      <c r="K44" s="33">
        <f t="shared" si="6"/>
        <v>1697</v>
      </c>
    </row>
    <row r="45" spans="2:11" ht="20.100000000000001" customHeight="1" thickBot="1" x14ac:dyDescent="0.25">
      <c r="B45" s="4" t="s">
        <v>30</v>
      </c>
      <c r="C45" s="20">
        <v>59</v>
      </c>
      <c r="D45" s="20">
        <v>449</v>
      </c>
      <c r="E45" s="20">
        <v>96</v>
      </c>
      <c r="F45" s="20">
        <v>2248</v>
      </c>
      <c r="G45" s="20">
        <v>1523</v>
      </c>
      <c r="H45" s="53"/>
      <c r="I45" s="33">
        <v>3613</v>
      </c>
      <c r="J45" s="33">
        <v>5</v>
      </c>
      <c r="K45" s="33">
        <f t="shared" si="6"/>
        <v>5131</v>
      </c>
    </row>
    <row r="46" spans="2:11" ht="20.100000000000001" customHeight="1" thickBot="1" x14ac:dyDescent="0.25">
      <c r="B46" s="4" t="s">
        <v>31</v>
      </c>
      <c r="C46" s="20">
        <v>119</v>
      </c>
      <c r="D46" s="20">
        <v>812</v>
      </c>
      <c r="E46" s="20">
        <v>132</v>
      </c>
      <c r="F46" s="20">
        <v>1567</v>
      </c>
      <c r="G46" s="20">
        <v>1130</v>
      </c>
      <c r="H46" s="53"/>
      <c r="I46" s="33">
        <v>3958</v>
      </c>
      <c r="J46" s="33">
        <v>0</v>
      </c>
      <c r="K46" s="33">
        <f t="shared" si="6"/>
        <v>5088</v>
      </c>
    </row>
    <row r="47" spans="2:11" ht="20.100000000000001" customHeight="1" thickBot="1" x14ac:dyDescent="0.25">
      <c r="B47" s="4" t="s">
        <v>32</v>
      </c>
      <c r="C47" s="20">
        <v>12</v>
      </c>
      <c r="D47" s="20">
        <v>112</v>
      </c>
      <c r="E47" s="20">
        <v>32</v>
      </c>
      <c r="F47" s="20">
        <v>205</v>
      </c>
      <c r="G47" s="20">
        <v>128</v>
      </c>
      <c r="H47" s="53"/>
      <c r="I47" s="33">
        <v>407</v>
      </c>
      <c r="J47" s="33">
        <v>0</v>
      </c>
      <c r="K47" s="33">
        <f t="shared" si="6"/>
        <v>535</v>
      </c>
    </row>
    <row r="48" spans="2:11" ht="20.100000000000001" customHeight="1" thickBot="1" x14ac:dyDescent="0.25">
      <c r="B48" s="4" t="s">
        <v>33</v>
      </c>
      <c r="C48" s="20">
        <v>26</v>
      </c>
      <c r="D48" s="20">
        <v>184</v>
      </c>
      <c r="E48" s="20">
        <v>21</v>
      </c>
      <c r="F48" s="20">
        <v>647</v>
      </c>
      <c r="G48" s="20">
        <v>322</v>
      </c>
      <c r="H48" s="53"/>
      <c r="I48" s="33">
        <v>1050</v>
      </c>
      <c r="J48" s="33">
        <v>1</v>
      </c>
      <c r="K48" s="33">
        <f t="shared" si="6"/>
        <v>1371</v>
      </c>
    </row>
    <row r="49" spans="2:11" ht="20.100000000000001" customHeight="1" thickBot="1" x14ac:dyDescent="0.25">
      <c r="B49" s="4" t="s">
        <v>34</v>
      </c>
      <c r="C49" s="20">
        <v>76</v>
      </c>
      <c r="D49" s="20">
        <v>211</v>
      </c>
      <c r="E49" s="20">
        <v>99</v>
      </c>
      <c r="F49" s="20">
        <v>2692</v>
      </c>
      <c r="G49" s="20">
        <v>1390</v>
      </c>
      <c r="H49" s="53"/>
      <c r="I49" s="33">
        <v>4687</v>
      </c>
      <c r="J49" s="33">
        <v>4</v>
      </c>
      <c r="K49" s="33">
        <f t="shared" si="6"/>
        <v>6073</v>
      </c>
    </row>
    <row r="50" spans="2:11" ht="20.100000000000001" customHeight="1" thickBot="1" x14ac:dyDescent="0.25">
      <c r="B50" s="4" t="s">
        <v>35</v>
      </c>
      <c r="C50" s="20">
        <v>16</v>
      </c>
      <c r="D50" s="20">
        <v>342</v>
      </c>
      <c r="E50" s="20">
        <v>15</v>
      </c>
      <c r="F50" s="20">
        <v>648</v>
      </c>
      <c r="G50" s="20">
        <v>223</v>
      </c>
      <c r="H50" s="53"/>
      <c r="I50" s="33">
        <v>1324</v>
      </c>
      <c r="J50" s="33">
        <v>0</v>
      </c>
      <c r="K50" s="33">
        <f t="shared" si="6"/>
        <v>1547</v>
      </c>
    </row>
    <row r="51" spans="2:11" ht="20.100000000000001" customHeight="1" thickBot="1" x14ac:dyDescent="0.25">
      <c r="B51" s="4" t="s">
        <v>36</v>
      </c>
      <c r="C51" s="20">
        <v>3</v>
      </c>
      <c r="D51" s="20">
        <v>76</v>
      </c>
      <c r="E51" s="20">
        <v>19</v>
      </c>
      <c r="F51" s="20">
        <v>197</v>
      </c>
      <c r="G51" s="20">
        <v>68</v>
      </c>
      <c r="H51" s="53"/>
      <c r="I51" s="33">
        <v>311</v>
      </c>
      <c r="J51" s="33">
        <v>0</v>
      </c>
      <c r="K51" s="33">
        <f t="shared" si="6"/>
        <v>379</v>
      </c>
    </row>
    <row r="52" spans="2:11" ht="20.100000000000001" customHeight="1" thickBot="1" x14ac:dyDescent="0.25">
      <c r="B52" s="5" t="s">
        <v>37</v>
      </c>
      <c r="C52" s="20">
        <v>13</v>
      </c>
      <c r="D52" s="20">
        <v>282</v>
      </c>
      <c r="E52" s="20">
        <v>21</v>
      </c>
      <c r="F52" s="20">
        <v>498</v>
      </c>
      <c r="G52" s="20">
        <v>365</v>
      </c>
      <c r="H52" s="53"/>
      <c r="I52" s="33">
        <v>1028</v>
      </c>
      <c r="J52" s="33">
        <v>0</v>
      </c>
      <c r="K52" s="33">
        <f t="shared" si="6"/>
        <v>1393</v>
      </c>
    </row>
    <row r="53" spans="2:11" ht="20.100000000000001" customHeight="1" thickBot="1" x14ac:dyDescent="0.25">
      <c r="B53" s="6" t="s">
        <v>38</v>
      </c>
      <c r="C53" s="21">
        <v>1</v>
      </c>
      <c r="D53" s="21">
        <v>33</v>
      </c>
      <c r="E53" s="21">
        <v>0</v>
      </c>
      <c r="F53" s="21">
        <v>64</v>
      </c>
      <c r="G53" s="21">
        <v>41</v>
      </c>
      <c r="H53" s="53"/>
      <c r="I53" s="33">
        <v>123</v>
      </c>
      <c r="J53" s="33">
        <v>0</v>
      </c>
      <c r="K53" s="33">
        <f t="shared" si="6"/>
        <v>164</v>
      </c>
    </row>
    <row r="54" spans="2:11" ht="20.100000000000001" customHeight="1" thickBot="1" x14ac:dyDescent="0.25">
      <c r="B54" s="7" t="s">
        <v>39</v>
      </c>
      <c r="C54" s="9">
        <f>SUM(C37:C53)</f>
        <v>655</v>
      </c>
      <c r="D54" s="9">
        <f>SUM(D37:D53)</f>
        <v>5244</v>
      </c>
      <c r="E54" s="9">
        <f>SUM(E37:E53)</f>
        <v>925</v>
      </c>
      <c r="F54" s="9">
        <f>SUM(F37:F53)</f>
        <v>15480</v>
      </c>
      <c r="G54" s="9">
        <f>SUM(G37:G53)</f>
        <v>8221</v>
      </c>
      <c r="H54" s="15"/>
      <c r="I54" s="9">
        <f>SUM(I37:I53)</f>
        <v>30364</v>
      </c>
      <c r="J54" s="9">
        <f>SUM(J37:J53)</f>
        <v>13</v>
      </c>
      <c r="K54" s="9">
        <f t="shared" si="6"/>
        <v>38572</v>
      </c>
    </row>
    <row r="55" spans="2:11" x14ac:dyDescent="0.2">
      <c r="C55" s="62"/>
      <c r="D55" s="62"/>
      <c r="E55" s="62"/>
      <c r="F55" s="62"/>
      <c r="G55" s="62"/>
      <c r="I55" s="62"/>
      <c r="J55" s="62"/>
      <c r="K55" s="62"/>
    </row>
  </sheetData>
  <mergeCells count="10">
    <mergeCell ref="C34:G34"/>
    <mergeCell ref="C35:D35"/>
    <mergeCell ref="E35:F35"/>
    <mergeCell ref="G35:G36"/>
    <mergeCell ref="H35:H36"/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2022-02-24T10:58:32Z</dcterms:modified>
</cp:coreProperties>
</file>